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7710" activeTab="2"/>
  </bookViews>
  <sheets>
    <sheet name="กลยุทธ์ที่1" sheetId="1" r:id="rId1"/>
    <sheet name="กลยุทธ์ที่ 3" sheetId="2" r:id="rId2"/>
    <sheet name="กลยุทธ์ที่ 4" sheetId="3" r:id="rId3"/>
  </sheets>
  <definedNames>
    <definedName name="_xlnm.Print_Area" localSheetId="1">'กลยุทธ์ที่ 3'!$A$1:$G$79</definedName>
    <definedName name="_xlnm.Print_Area" localSheetId="2">'กลยุทธ์ที่ 4'!$A$1:$G$59</definedName>
    <definedName name="_xlnm.Print_Area" localSheetId="0">'กลยุทธ์ที่1'!$A$1:$G$30</definedName>
    <definedName name="_xlnm.Print_Titles" localSheetId="1">'กลยุทธ์ที่ 3'!$11:$12</definedName>
    <definedName name="_xlnm.Print_Titles" localSheetId="2">'กลยุทธ์ที่ 4'!$11:$12</definedName>
    <definedName name="_xlnm.Print_Titles" localSheetId="0">'กลยุทธ์ที่1'!$11:$12</definedName>
  </definedNames>
  <calcPr fullCalcOnLoad="1"/>
</workbook>
</file>

<file path=xl/sharedStrings.xml><?xml version="1.0" encoding="utf-8"?>
<sst xmlns="http://schemas.openxmlformats.org/spreadsheetml/2006/main" count="292" uniqueCount="179">
  <si>
    <t>แผนงาน</t>
  </si>
  <si>
    <t>ขยายโอกาสและพัฒนาการศึกษา</t>
  </si>
  <si>
    <t>ผลผลิต</t>
  </si>
  <si>
    <t>กลยุทธ์</t>
  </si>
  <si>
    <t>งบประมาณ</t>
  </si>
  <si>
    <t>บาท</t>
  </si>
  <si>
    <t>สอดคล้องกับประเด็นกลยุทธ์</t>
  </si>
  <si>
    <t>รายละเอียดโครงการ/กิจกรรมและงบประมาณ</t>
  </si>
  <si>
    <t>โครงการ/กิจกรรม</t>
  </si>
  <si>
    <t>ระยะเวลาดำเนินงาน</t>
  </si>
  <si>
    <t>หมวดเงิน</t>
  </si>
  <si>
    <t>คำชี้แจงประกอบการคำนวณงบประมาณ</t>
  </si>
  <si>
    <t>เริ่มต้น</t>
  </si>
  <si>
    <t>สิ้นสุด</t>
  </si>
  <si>
    <t>รวม</t>
  </si>
  <si>
    <t>งบดำเนินงาน</t>
  </si>
  <si>
    <t xml:space="preserve"> - ค่าใช้สอย</t>
  </si>
  <si>
    <t xml:space="preserve"> - ค่าวัสดุ</t>
  </si>
  <si>
    <t xml:space="preserve"> - ค่าจ้างเหมาทำบายศรี 1ชุด เป็นเงิน 3,000 บาท</t>
  </si>
  <si>
    <r>
      <t xml:space="preserve">ที่ 1  </t>
    </r>
    <r>
      <rPr>
        <sz val="14"/>
        <rFont val="DilleniaUPC"/>
        <family val="1"/>
      </rPr>
      <t>พัฒนาระบบและกลไกการทำนุบำรุงศิลปะและวัฒนธรรม</t>
    </r>
  </si>
  <si>
    <r>
      <t xml:space="preserve">ที่ 3  </t>
    </r>
    <r>
      <rPr>
        <sz val="14"/>
        <rFont val="DilleniaUPC"/>
        <family val="1"/>
      </rPr>
      <t>ส่งเสริมให้นักศึกษามีการเรียนรู้ด้านศิลปะและวัฒนธรรมผ่านกิจกรรมการเรียนการสอนและกิจกรรมนักศึกษา</t>
    </r>
  </si>
  <si>
    <r>
      <t xml:space="preserve">ที่ 4  </t>
    </r>
    <r>
      <rPr>
        <sz val="14"/>
        <rFont val="DilleniaUPC"/>
        <family val="1"/>
      </rPr>
      <t>ส่งเสริมภูมิปัญญาไทยและวัฒนธรรมท้องถิ่นให้เป็นวิถีชีวิตในมหาวิทยาลัย</t>
    </r>
  </si>
  <si>
    <t>ผู้สำเร็จการศึกษาด้านสังคมศาสตร์</t>
  </si>
  <si>
    <t>ที่ 4 การทำนุบำรุงศิลปะและวัฒนธรรมอันดีงามของท้องถิ่นภาคเหนือ เพื่อพัฒนาคุณภาพชีวิตของประชาชน</t>
  </si>
  <si>
    <t xml:space="preserve">   คณะวิทยาการจัดการ</t>
  </si>
  <si>
    <t xml:space="preserve"> - ค่าตอบแทน</t>
  </si>
  <si>
    <t>สาขาวิชาการตลาด</t>
  </si>
  <si>
    <t>สาขาวิชาการจัดการทั่วไป</t>
  </si>
  <si>
    <t xml:space="preserve"> 1 ม.ค. 55</t>
  </si>
  <si>
    <t xml:space="preserve"> - ค่าจ้างจัดทำเทียนพรรษาและตกแต่งขบวน เป็นเงิน 10,000 บาท</t>
  </si>
  <si>
    <t>(ฝ่ายกิจการนักศึกษา)</t>
  </si>
  <si>
    <t>งบประมาณและแหล่งงบประมาณ</t>
  </si>
  <si>
    <t>งบแผ่นดิน</t>
  </si>
  <si>
    <t>เงินรายได้</t>
  </si>
  <si>
    <t xml:space="preserve"> - ค่าจ้างเหมาทำอาหารว่างประชุมคณะกรรมการฯ จำนวน 20 คนๆละ </t>
  </si>
  <si>
    <t xml:space="preserve"> - ค่าจ้างเหมาทำอาหารกลางวันประชุมคณะกรรมการฯ จำนวน 20 คนๆละ </t>
  </si>
  <si>
    <t>1. โครงการจัดการประชุมคณะกรรมการ</t>
  </si>
  <si>
    <t>ด้านศิลปวัฒนธรรมและกิจการนักศึกษา</t>
  </si>
  <si>
    <t xml:space="preserve"> 1 พ.ย. 55</t>
  </si>
  <si>
    <t>16 มื้อๆละ 25 บาท เป็นเงิน 8,000 บาท</t>
  </si>
  <si>
    <t>8 มื้อๆละ 80 บาท เป็นเงิน 12,800 บาท</t>
  </si>
  <si>
    <t xml:space="preserve"> - ค่าจ้างจัดทำเอกสารประกอบการประชุม เป็นเงิน 5,000 บาท</t>
  </si>
  <si>
    <t xml:space="preserve"> - ค่าวัสดุ เช่น กระดาษ แฟ้ม หมึกพิมพ์ เป็นเงิน 4,200 บาท</t>
  </si>
  <si>
    <t>2. โครงการสนับสนุนการดำเนินงาน</t>
  </si>
  <si>
    <t>ด้านศิลปวัฒนธรรมและการประกวดแข่งขัน</t>
  </si>
  <si>
    <t xml:space="preserve"> - ค่าตอบแทนวิทยากรภายนอก จำนวน 2 คน ๆ ละ 10 ชั่วโมง ๆ ละ </t>
  </si>
  <si>
    <t xml:space="preserve">   200 บาท เป็นเงิน 4,000 บาท</t>
  </si>
  <si>
    <t xml:space="preserve"> - ค่าเบี้ยเลี้ยง ค่าที่พัก ค่าน้ำมันเชื้อเพลิง เป็นเงิน 52,000 บาท</t>
  </si>
  <si>
    <t xml:space="preserve"> - ค่าจ้างเหมาทำอาหารกลางวัน จำนวน 50 คน ๆ ละ 3 มื้อ ๆ ละ 80 บาท </t>
  </si>
  <si>
    <t>เป็นเงิน 8,000</t>
  </si>
  <si>
    <t xml:space="preserve"> - ค่าวัสดุ เช่น โคม ตุง เป็นเงิน 10,000 บาท</t>
  </si>
  <si>
    <t xml:space="preserve"> - ค่าวัสดุสำนักงาน เช่น กระดาษ หมึกพิมพ์ แฟ้ม เป็นเงิน 26,000 บาท</t>
  </si>
  <si>
    <t>2. โครงการแห่เทียนจำนำพรรษา</t>
  </si>
  <si>
    <t xml:space="preserve"> 1 ก.พ. 56</t>
  </si>
  <si>
    <t xml:space="preserve"> 31 ก.ค. 56</t>
  </si>
  <si>
    <t>20 บาท  เป็นเงิน 10,000  บาท</t>
  </si>
  <si>
    <t xml:space="preserve"> - ค่าจ้างจัดทำอาหารว่างและเครื่องดื่ม จำนวน 500 คน ๆ ละ 1 มื้อ ๆ ละ </t>
  </si>
  <si>
    <t xml:space="preserve"> - ค่าวัสดุ เช่นกระดาษ ป้ายพิมพ์ไวนิล เป็นเงิน 2,000 บาท</t>
  </si>
  <si>
    <t xml:space="preserve">1. โครงการปฐมนิเทศ บายศรีสู่ขวัญน้องใหม่ </t>
  </si>
  <si>
    <t>3. โครงการส่งเสริมประเพณีตานก๋วยสลาก</t>
  </si>
  <si>
    <t xml:space="preserve"> 1 มิ.ย. 56</t>
  </si>
  <si>
    <t xml:space="preserve"> 20 ก.ย. 56</t>
  </si>
  <si>
    <t xml:space="preserve"> - ค่าจ้างจัดทำชุดตานก๋วยสลาก เป็นเงิน 10,000 บาท</t>
  </si>
  <si>
    <t>4. โครงการปัจฉิมนิเทศ สืบชะตา นักศึกษา</t>
  </si>
  <si>
    <t xml:space="preserve"> - ค่าจ้างเหมาจัดทำชุดสืบชะตา เป็นเงิน 2,000 บาท</t>
  </si>
  <si>
    <t xml:space="preserve"> - ค่าจ้างจัดทำของที่ระลึก เช่น พวงกุญแจ กระเป๋า เป็นเงิน 5,000 บาท</t>
  </si>
  <si>
    <t xml:space="preserve"> - ค่าวัสดุ เช่น กระดาษสี หมึกพิมพ์ เป็นเงิน 2,000 บาท</t>
  </si>
  <si>
    <t>เป็นเงิน 6,000  บาท</t>
  </si>
  <si>
    <t xml:space="preserve"> - ค่าจ้างจัดทำอาหารว่างและเครื่องดื่ม จำนวน 300 คน ๆ ละ 20 บาท</t>
  </si>
  <si>
    <t xml:space="preserve"> 1 พ.ย. 56</t>
  </si>
  <si>
    <t xml:space="preserve"> 20 ส.ค. 56</t>
  </si>
  <si>
    <t>5. โครงการทำบุญตักบาตรในวันสำคัญ</t>
  </si>
  <si>
    <t xml:space="preserve"> - ค่าจ้างตกแต่งสถานที่ เป็นเงิน 2,000 บาท</t>
  </si>
  <si>
    <t xml:space="preserve"> - ค่าวัสดุ เช่น เครื่องไทยทาน พานพุ่ม ฯลฯ เป็นเงิน 5,000 บาท</t>
  </si>
  <si>
    <t>7. โครงการจัดซุ้มแสดงความยินดีบัณฑิต</t>
  </si>
  <si>
    <t xml:space="preserve">   แบบล้านนา</t>
  </si>
  <si>
    <t xml:space="preserve"> 10 ส.ค. 56</t>
  </si>
  <si>
    <t xml:space="preserve"> - ค่าจ้างจัดทำซุ้มแสดงความยินดีบัณฑิต จำนวน 7 สาขา ๆ ละ 2,000 บาท</t>
  </si>
  <si>
    <t xml:space="preserve">   เป็นเงิน 14,000 บาท</t>
  </si>
  <si>
    <t xml:space="preserve"> - ค่าจ้างจัดทำซุ้มแสดงความยินดีบัณฑิตคณะ เป็นเงิน 6,000 บาท</t>
  </si>
  <si>
    <t xml:space="preserve">8. โครงการรดน้ำดำหัวปี๋ใหม่เมือง </t>
  </si>
  <si>
    <t xml:space="preserve">  คณะวิทยาการจัดการ</t>
  </si>
  <si>
    <t xml:space="preserve"> - ค่าจ้างเหมาจัดทำของดำหัว จำนวน 30 ชุด ๆ ละ 400 บาท เป็นเงิน </t>
  </si>
  <si>
    <t xml:space="preserve">   12,000 บาท</t>
  </si>
  <si>
    <t xml:space="preserve"> - ค่าจ้างเหมาจัดทำอาหารว่างและเครื่องดื่ม จำนวน 200 คน ๆ ละ 25 บาท </t>
  </si>
  <si>
    <t>เป็นเงิน 5,000 บาท</t>
  </si>
  <si>
    <t xml:space="preserve"> - ค่าวัสดุ เช่น พาน ขัน ฯลฯ เป็นเงิน 1,000 บาท</t>
  </si>
  <si>
    <t>และกิจกรรมด้านศิลปวัฒนธรรม</t>
  </si>
  <si>
    <t xml:space="preserve"> - ค่าจ้างปรับปรุงลานวัฒนธรรม เป็นเงิน 10,000 บาท</t>
  </si>
  <si>
    <t xml:space="preserve">   บริหารธุรกิจแบบมีส่วนร่วมเชิงบูรณาการ</t>
  </si>
  <si>
    <t xml:space="preserve">   อนุรักษ์ส่งเสริมอาชีพท้องถิ่นพื้นบ้าน</t>
  </si>
  <si>
    <t xml:space="preserve">   ในท้องถิ่น (บูรณาการกับกิจกรรมพัฒนา</t>
  </si>
  <si>
    <t xml:space="preserve"> - ค่าจ้างเหมาพิมพ์ผลรายงาน 2,000 บท</t>
  </si>
  <si>
    <t xml:space="preserve">   หรืองานวิจัย) </t>
  </si>
  <si>
    <t xml:space="preserve">   เพื่อสร้างเครือข่ายชุมชนในการสืบทอดและ</t>
  </si>
  <si>
    <t xml:space="preserve">   นักศึกษาหรือการเรียนการสอน</t>
  </si>
  <si>
    <t xml:space="preserve"> - ค่าตอบแทนวิทยากร 2 ครั้ง ๆ ละ 2 คน ละ 200 บาท บาท เป็นเงิน </t>
  </si>
  <si>
    <t xml:space="preserve">   800 บาท</t>
  </si>
  <si>
    <t xml:space="preserve"> - ค่าอาหารว่าง และอาหารกลางวันจัดเวทีร่วมกับชุมชน 2 ครั้ง ๆ ล 100 บาท </t>
  </si>
  <si>
    <t xml:space="preserve">   จำนวน 30 คน เป็นเงิน 6,000 บาท</t>
  </si>
  <si>
    <t xml:space="preserve"> - ค่าอาหารและอาหารว่างสรุปถอดบทเรียน 2 ครั้ง ครั้ง ๆ ละ 80 บาท </t>
  </si>
  <si>
    <t xml:space="preserve">   จำนวน 60 คน เป็นเงิน 9,600 บาท</t>
  </si>
  <si>
    <t xml:space="preserve"> - ค่าจ้างเหมาวิเคราะห์และสรุปผล เป็นเงิน 3,000 บาท</t>
  </si>
  <si>
    <t xml:space="preserve"> - ค่าเอกสารสรุปรายงานผลโครงการ 5 เล่ม ๆ ละ 200 บาท เป็นเงิน </t>
  </si>
  <si>
    <t xml:space="preserve">   1,000 บาท</t>
  </si>
  <si>
    <t xml:space="preserve"> - ค่าเอกสารสรุปบูรณาการโครงการ 5 เล่ม ๆ ละ 200 บาท เป็นเงิน </t>
  </si>
  <si>
    <t xml:space="preserve"> - ค่าวัสดุสำนักงาน เช่น กระดาษ หมึก ป้ายไวนิล เป็นเงิน 6,600 บาท</t>
  </si>
  <si>
    <t>และวัฒนธรรมท้องถิ่น</t>
  </si>
  <si>
    <t>สาขาวิชาคอมพิวเตอร์ธุรกิจ</t>
  </si>
  <si>
    <t>1 ม.ค. 56</t>
  </si>
  <si>
    <t>30 ส.ค. 56</t>
  </si>
  <si>
    <t xml:space="preserve"> - ค่าจ้างเหมาพัฒนาเว็บไซต์ 20,000 บาท</t>
  </si>
  <si>
    <t xml:space="preserve"> - ค่าน้ำมันเชื้อเพลิง  2,000 บาท</t>
  </si>
  <si>
    <t xml:space="preserve"> - ค่าจ้างถ่ายเอกสารและเข้าเล่ม 35 เล่มๆละ 100 บาท เป็นเงิน 3,500 บาท</t>
  </si>
  <si>
    <t xml:space="preserve"> - ค่าวัสดุ เช่น กระดาษ หมึกพิมพ์ แฟ้ม ปากกา เป็นเงิน 4,500 บาท</t>
  </si>
  <si>
    <t xml:space="preserve">   เพื่อการท่องเที่ยว สาขาวิชาอุตสาหกรรมท่องเที่ยว</t>
  </si>
  <si>
    <t xml:space="preserve">   (ระยะเวลา 2 วัน )นักศึกษาจำนวน 80 คน</t>
  </si>
  <si>
    <t xml:space="preserve"> - ค่าจ้างเหมาอาหารกลางวัน 2 มื้อๆละ 50 บาท เป็นเงิน  8,000บาท</t>
  </si>
  <si>
    <t xml:space="preserve"> - ค่าจ้างเหมาอาหารว่าง 4 มื้อ ๆละ 20 บาท เป็นเงิน 6,400 บาท</t>
  </si>
  <si>
    <t xml:space="preserve"> - ค่าจัดสถานที่ เป็นเงิน 3,600 บาท</t>
  </si>
  <si>
    <t xml:space="preserve"> - ค่าวัสดุ เช่น ปากกา กระดาษ เป็นเงิน 4,800 บาท</t>
  </si>
  <si>
    <t xml:space="preserve"> - ค่าตอบแทนวิทยากร 2 คนๆละ 6 ชั่วโมงๆ ละ 600 บาท เป็นเงิน  </t>
  </si>
  <si>
    <t xml:space="preserve">   7,200 บาท</t>
  </si>
  <si>
    <t>ละครเวทีเพื่อทำนุบำรุงศิลปวัฒนธรรมท้องถิ่น</t>
  </si>
  <si>
    <t>จัดภายใน 1 วัน จำนวน 100 คน</t>
  </si>
  <si>
    <t>1. โครงการพิเศษด้านนิเทศศาสตร์</t>
  </si>
  <si>
    <t xml:space="preserve"> - ค่าจ้างผลิตสื่อประชาสัมพันธ์โครงการฯ เป็นเงิน 8,000 บาท</t>
  </si>
  <si>
    <t xml:space="preserve">   เป็นเงิน 22,000 บาท</t>
  </si>
  <si>
    <t xml:space="preserve">   สาขาวิชาการจัดการธุรกิจระหว่างประเทศ</t>
  </si>
  <si>
    <t xml:space="preserve"> - ค่าตอบแทนวิทยากร 3 คน ๆ ละ 6 ชม. ละ 200 บาท เป็นเงิน 3,600 บาท</t>
  </si>
  <si>
    <t xml:space="preserve"> - ค่าจัดทำรูปเล่มโครงการจำนวน 10 เล่ม ๆ ละ 200 เป็นเงิน 2,000 บาท</t>
  </si>
  <si>
    <t xml:space="preserve">   10,500 บาท</t>
  </si>
  <si>
    <t xml:space="preserve"> - ค่าจ้างเหมาทำอาหารว่างและเครื่องดื่ม จำนวน 210 คน ๆ ละ 20 บาท 2 มื้อ </t>
  </si>
  <si>
    <t xml:space="preserve"> - ค่าจ้างเหมาทำอาหารกลางวันจำนวน 210 คน ๆ ละ 50 บาท เป็นเงิน</t>
  </si>
  <si>
    <t xml:space="preserve">   เป็นเงิน 8,400 บาท</t>
  </si>
  <si>
    <t xml:space="preserve"> - ค่ากระดาษ  ปากกา  ไม้ เชื่อก กาว ฯลฯ เป็นเงิน 5,500 บาท</t>
  </si>
  <si>
    <t xml:space="preserve"> 1 มี.ค. 56</t>
  </si>
  <si>
    <t xml:space="preserve"> 31 พ.ค. 56</t>
  </si>
  <si>
    <t xml:space="preserve"> การเรียนการสอนและกิจกรรมนักศึกษา</t>
  </si>
  <si>
    <t xml:space="preserve"> - ค่าตอบแทนวิทยากร 2 คน ๆ ละ 6 ชั่วโมง ๆ ละ 200 บาท เป็นเงิน </t>
  </si>
  <si>
    <t xml:space="preserve">   2,400 บาท</t>
  </si>
  <si>
    <t xml:space="preserve"> - ค่าจ้างเหมาทำเอกสาร 80 ชุดๆละ 20 บาท เป็นเงิน 1,600 บาท</t>
  </si>
  <si>
    <t xml:space="preserve"> - ค่าจัดทำป้าย 1,000 บาท</t>
  </si>
  <si>
    <t xml:space="preserve"> - ค่าจ้างเหมาทำอาหาร 80 คนๆละ 50 บาท เป็นเงิน 4,000 บาท</t>
  </si>
  <si>
    <t xml:space="preserve"> - ค่าจ้างเหมาทำอาหารว่าง 80 คนๆละ 20 บาท 2 มื้อ เป็นเงิน 3,200 บาท</t>
  </si>
  <si>
    <t xml:space="preserve"> - ค่าจ้างเหมาทำเอกสารและเล่มรายงาน 5 เล่ม เล่มละ 200 บาท เป็นเงิน </t>
  </si>
  <si>
    <t xml:space="preserve"> - ค่าของที่ระลึก 5 ชิ้นๆละ 500 บาท เป็นเงิน 2,500 บาท</t>
  </si>
  <si>
    <t xml:space="preserve"> - ค่าจ้างเหมาสรุปและแปรผลโครงการ เป็นเงิน 5,000 บาท</t>
  </si>
  <si>
    <t xml:space="preserve"> - ค่าวัสดุสิ้นเปลือง เช่น กระดาษ แฟ้ม หมึก เป็นเงิน 9,300 บาท</t>
  </si>
  <si>
    <t>ตัวชี้วัดและค่าเป้าหมาย</t>
  </si>
  <si>
    <t xml:space="preserve">ค่าคะแนนผลการประเมินผลการดำเนินงานตามเกณฑ์มาตรฐานการประกันคุณภาพการศึกษาภายในสถานศึกษา </t>
  </si>
  <si>
    <t>ระดับอุดมศึกษา พ.ศ. 2553 องค์ประกอบที่ 6 ตัวบ่งชี้ที่ 6.1 ระบบและกลไกการทำนุบำรุงศิลปะและวัฒนธรรม เท่ากับ 5</t>
  </si>
  <si>
    <t>ระดับอุดมศึกษา พ.ศ. 2553 องค์ประกอบที่ 6 ตัวบ่งชี้ที่ 10 การส่งเสริมและสนับสนุนด้านศิลปะและวัฒนธรรม เท่ากับ 5</t>
  </si>
  <si>
    <t>2. โครงการจัดทำระบบฐานข้อมูลภูมิปัญญาไทย</t>
  </si>
  <si>
    <t>3. การจัดการความรู้ด้านบัญชีการเงินและ</t>
  </si>
  <si>
    <t>4. โครงการสืบสานและทำนุศิลปวัฒนธรรม</t>
  </si>
  <si>
    <t>5. โครงการแลกเปลี่ยนศิลปวัฒนธรรมนานาชาติ</t>
  </si>
  <si>
    <t>6. โครงการศิลปะและวัฒนธรรมที่บูรณาการ</t>
  </si>
  <si>
    <t xml:space="preserve">   ด้วยวิถีล้านนาและภูมิปัญญาท้องถิ่น </t>
  </si>
  <si>
    <t>7. โครงการอนุรักษ์ศิลปวัฒนธรรม</t>
  </si>
  <si>
    <t xml:space="preserve"> - ค่าตอบแทนวิทยากร 2 คน ๆ ละ 3 ชม. ละ 200 บาท เป็นเงิน 1,200 บาท</t>
  </si>
  <si>
    <t xml:space="preserve"> - ค่าจ้างเหมาทำอาหารกลางวันจำนวน 260 คน ๆ ละ 50 บาท เป็นเงิน </t>
  </si>
  <si>
    <t xml:space="preserve">   13,000 บาท</t>
  </si>
  <si>
    <t xml:space="preserve"> - ค่าจ้างเหมาทำอาหารว่างและเครื่องดื่มจำนวน 260 คน ๆ ละ 20 บาท</t>
  </si>
  <si>
    <t xml:space="preserve">   2 มื้อ เป็นเงิน 10,400 บาท</t>
  </si>
  <si>
    <t>ระดับอุดมศึกษา พ.ศ. 2553 องค์ประกอบที่ 6 ตัวบ่งชี้ที่ 11 การส่งเสริมและสนับสนุนด้านศิลปะและวัฒนธรรม เท่ากับ 5</t>
  </si>
  <si>
    <t xml:space="preserve"> - ค่าจ้างจัดทำชุดทำบุญ เป็นเงิน 13,000 บาท</t>
  </si>
  <si>
    <t xml:space="preserve">   ทางศาสนา และเทิดทูนพระมหากษัตริย์</t>
  </si>
  <si>
    <t>6. โครงการแข่งขันกีฬาพื้นบ้าน วจก.</t>
  </si>
  <si>
    <t xml:space="preserve"> 31 ส.ค. 56</t>
  </si>
  <si>
    <t xml:space="preserve"> - ค่าวัสดุ เช่น ไม้ สี แปรงทาสี ตะปู ลวด กระดาษ หมึกพิมพ์ ฯลฯ </t>
  </si>
  <si>
    <t xml:space="preserve"> - ค่ากระดาษ  ปากกา  ไม้ เชือก กาว ฯลฯ เป็นเงิน 3,400 บาท</t>
  </si>
  <si>
    <t xml:space="preserve"> 30 ส.ค. 56</t>
  </si>
  <si>
    <t xml:space="preserve"> 1 เม.ย. 56</t>
  </si>
  <si>
    <t xml:space="preserve"> - ค่าจ้างตกแต่งกองเชียร์ 7 สาขา ๆ ละ 2,000 บาท เป็นเงิน 14,000 บาท</t>
  </si>
  <si>
    <t xml:space="preserve"> - ค่าจ้างจัดทำอาหารกลางวัน จำนวน 250 คน ๆ ละ 40 บาท เป็นเงิน </t>
  </si>
  <si>
    <t xml:space="preserve"> - ค่าวัสดุ เช่น เชือก แป้ง กระดาษสี เป็นเงิน 6,000 บาท</t>
  </si>
  <si>
    <t>10,000 บาท</t>
  </si>
  <si>
    <t>9. โครงการปรับปรุงลานวัฒนธรรม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</si>
</sst>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_-* #,##0_-;\-* #,##0_-;_-* &quot;-&quot;??_-;_-@_-"/>
    <numFmt numFmtId="189" formatCode="_-* #,##0.0_-;\-* #,##0.0_-;_-* &quot;-&quot;??_-;_-@_-"/>
    <numFmt numFmtId="190" formatCode="[$-187041E]d\ mmm\ 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DilleniaUPC"/>
      <family val="1"/>
    </font>
    <font>
      <b/>
      <sz val="14"/>
      <name val="DilleniaUPC"/>
      <family val="1"/>
    </font>
    <font>
      <sz val="10"/>
      <name val="DilleniaUPC"/>
      <family val="1"/>
    </font>
    <font>
      <sz val="14"/>
      <color indexed="8"/>
      <name val="DilleniaUPC"/>
      <family val="1"/>
    </font>
    <font>
      <b/>
      <i/>
      <sz val="14"/>
      <color indexed="8"/>
      <name val="DilleniaUPC"/>
      <family val="1"/>
    </font>
    <font>
      <b/>
      <sz val="14"/>
      <color indexed="8"/>
      <name val="DilleniaUPC"/>
      <family val="1"/>
    </font>
    <font>
      <b/>
      <i/>
      <sz val="14"/>
      <name val="DilleniaUPC"/>
      <family val="1"/>
    </font>
    <font>
      <b/>
      <sz val="14"/>
      <color indexed="8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187" fontId="2" fillId="0" borderId="12" xfId="0" applyNumberFormat="1" applyFont="1" applyBorder="1" applyAlignment="1" quotePrefix="1">
      <alignment horizontal="center" vertical="center" shrinkToFit="1"/>
    </xf>
    <xf numFmtId="0" fontId="2" fillId="0" borderId="12" xfId="0" applyFont="1" applyBorder="1" applyAlignment="1" quotePrefix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" fontId="3" fillId="0" borderId="14" xfId="0" applyNumberFormat="1" applyFont="1" applyBorder="1" applyAlignment="1">
      <alignment vertical="center" shrinkToFit="1"/>
    </xf>
    <xf numFmtId="188" fontId="3" fillId="0" borderId="12" xfId="42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88" fontId="6" fillId="0" borderId="12" xfId="42" applyNumberFormat="1" applyFont="1" applyBorder="1" applyAlignment="1">
      <alignment vertical="center" shrinkToFit="1"/>
    </xf>
    <xf numFmtId="188" fontId="5" fillId="0" borderId="12" xfId="42" applyNumberFormat="1" applyFont="1" applyBorder="1" applyAlignment="1">
      <alignment vertical="center" shrinkToFit="1"/>
    </xf>
    <xf numFmtId="188" fontId="2" fillId="0" borderId="12" xfId="42" applyNumberFormat="1" applyFont="1" applyBorder="1" applyAlignment="1">
      <alignment horizontal="right" vertical="center" shrinkToFit="1"/>
    </xf>
    <xf numFmtId="0" fontId="3" fillId="0" borderId="12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188" fontId="7" fillId="0" borderId="11" xfId="42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187" fontId="3" fillId="0" borderId="12" xfId="0" applyNumberFormat="1" applyFont="1" applyBorder="1" applyAlignment="1" quotePrefix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88" fontId="3" fillId="0" borderId="11" xfId="42" applyNumberFormat="1" applyFont="1" applyBorder="1" applyAlignment="1">
      <alignment vertical="center" shrinkToFit="1"/>
    </xf>
    <xf numFmtId="188" fontId="8" fillId="0" borderId="12" xfId="42" applyNumberFormat="1" applyFont="1" applyBorder="1" applyAlignment="1">
      <alignment vertical="center" shrinkToFit="1"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 shrinkToFit="1"/>
    </xf>
    <xf numFmtId="188" fontId="5" fillId="0" borderId="13" xfId="42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88" fontId="3" fillId="0" borderId="10" xfId="0" applyNumberFormat="1" applyFont="1" applyBorder="1" applyAlignment="1">
      <alignment vertical="center" shrinkToFit="1"/>
    </xf>
    <xf numFmtId="0" fontId="3" fillId="0" borderId="13" xfId="0" applyNumberFormat="1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 shrinkToFit="1"/>
    </xf>
    <xf numFmtId="188" fontId="2" fillId="0" borderId="13" xfId="42" applyNumberFormat="1" applyFont="1" applyBorder="1" applyAlignment="1">
      <alignment vertical="center" shrinkToFit="1"/>
    </xf>
    <xf numFmtId="188" fontId="2" fillId="0" borderId="12" xfId="42" applyNumberFormat="1" applyFont="1" applyBorder="1" applyAlignment="1">
      <alignment vertical="center" shrinkToFit="1"/>
    </xf>
    <xf numFmtId="188" fontId="2" fillId="0" borderId="13" xfId="42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87" fontId="3" fillId="0" borderId="1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187" fontId="2" fillId="0" borderId="13" xfId="0" applyNumberFormat="1" applyFont="1" applyBorder="1" applyAlignment="1" quotePrefix="1">
      <alignment horizontal="center" vertical="center" shrinkToFit="1"/>
    </xf>
    <xf numFmtId="0" fontId="2" fillId="0" borderId="13" xfId="0" applyFont="1" applyBorder="1" applyAlignment="1" quotePrefix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88" fontId="2" fillId="0" borderId="10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indent="1" shrinkToFit="1"/>
    </xf>
    <xf numFmtId="188" fontId="3" fillId="0" borderId="11" xfId="42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187" fontId="3" fillId="0" borderId="11" xfId="0" applyNumberFormat="1" applyFont="1" applyBorder="1" applyAlignment="1" quotePrefix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3" fontId="2" fillId="0" borderId="12" xfId="0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188" fontId="2" fillId="0" borderId="12" xfId="42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 shrinkToFit="1"/>
    </xf>
    <xf numFmtId="3" fontId="2" fillId="0" borderId="12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188" fontId="2" fillId="0" borderId="13" xfId="42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vertical="center"/>
    </xf>
    <xf numFmtId="188" fontId="2" fillId="0" borderId="12" xfId="44" applyNumberFormat="1" applyFont="1" applyBorder="1" applyAlignment="1">
      <alignment vertical="center" shrinkToFit="1"/>
    </xf>
    <xf numFmtId="3" fontId="8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center" vertical="center" shrinkToFit="1"/>
    </xf>
    <xf numFmtId="0" fontId="2" fillId="0" borderId="12" xfId="0" applyFont="1" applyBorder="1" applyAlignment="1">
      <alignment horizontal="left" vertical="center" indent="1" shrinkToFit="1"/>
    </xf>
    <xf numFmtId="3" fontId="3" fillId="0" borderId="12" xfId="0" applyNumberFormat="1" applyFont="1" applyBorder="1" applyAlignment="1">
      <alignment vertical="center" shrinkToFit="1"/>
    </xf>
    <xf numFmtId="0" fontId="2" fillId="0" borderId="13" xfId="0" applyFont="1" applyBorder="1" applyAlignment="1">
      <alignment horizontal="left" vertical="center" shrinkToFit="1"/>
    </xf>
    <xf numFmtId="3" fontId="2" fillId="0" borderId="13" xfId="0" applyNumberFormat="1" applyFont="1" applyBorder="1" applyAlignment="1">
      <alignment vertical="center" shrinkToFit="1"/>
    </xf>
    <xf numFmtId="188" fontId="2" fillId="0" borderId="13" xfId="44" applyNumberFormat="1" applyFont="1" applyBorder="1" applyAlignment="1">
      <alignment horizontal="right" vertical="center" shrinkToFit="1"/>
    </xf>
    <xf numFmtId="187" fontId="3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190" fontId="3" fillId="0" borderId="11" xfId="0" applyNumberFormat="1" applyFont="1" applyBorder="1" applyAlignment="1" quotePrefix="1">
      <alignment horizontal="center" vertical="center" shrinkToFit="1"/>
    </xf>
    <xf numFmtId="49" fontId="2" fillId="0" borderId="12" xfId="0" applyNumberFormat="1" applyFont="1" applyBorder="1" applyAlignment="1">
      <alignment horizontal="left" vertical="center"/>
    </xf>
    <xf numFmtId="188" fontId="2" fillId="0" borderId="12" xfId="42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 shrinkToFit="1"/>
    </xf>
    <xf numFmtId="3" fontId="2" fillId="0" borderId="13" xfId="0" applyNumberFormat="1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3" fontId="2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43" fontId="2" fillId="0" borderId="12" xfId="42" applyFont="1" applyBorder="1" applyAlignment="1">
      <alignment horizontal="left" vertical="center" indent="2" shrinkToFit="1"/>
    </xf>
    <xf numFmtId="43" fontId="8" fillId="0" borderId="12" xfId="42" applyFont="1" applyBorder="1" applyAlignment="1">
      <alignment horizontal="left" vertical="center" indent="2" shrinkToFit="1"/>
    </xf>
    <xf numFmtId="0" fontId="2" fillId="0" borderId="1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shrinkToFit="1"/>
    </xf>
    <xf numFmtId="43" fontId="3" fillId="0" borderId="12" xfId="42" applyFont="1" applyBorder="1" applyAlignment="1">
      <alignment horizontal="left" vertical="center" indent="2" shrinkToFit="1"/>
    </xf>
    <xf numFmtId="0" fontId="5" fillId="0" borderId="16" xfId="0" applyFont="1" applyBorder="1" applyAlignment="1">
      <alignment horizontal="left" vertical="center" shrinkToFit="1"/>
    </xf>
    <xf numFmtId="188" fontId="5" fillId="0" borderId="16" xfId="42" applyNumberFormat="1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188" fontId="8" fillId="0" borderId="13" xfId="42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indent="1" shrinkToFit="1"/>
    </xf>
    <xf numFmtId="0" fontId="2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188" fontId="2" fillId="0" borderId="11" xfId="42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188" fontId="2" fillId="0" borderId="12" xfId="44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vertical="center" shrinkToFit="1"/>
    </xf>
    <xf numFmtId="3" fontId="8" fillId="0" borderId="13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/>
    </xf>
    <xf numFmtId="188" fontId="2" fillId="0" borderId="12" xfId="42" applyNumberFormat="1" applyFont="1" applyBorder="1" applyAlignment="1">
      <alignment horizontal="left" vertical="center" indent="2"/>
    </xf>
    <xf numFmtId="188" fontId="2" fillId="0" borderId="12" xfId="42" applyNumberFormat="1" applyFont="1" applyBorder="1" applyAlignment="1">
      <alignment horizontal="left" vertical="center" indent="2" shrinkToFit="1"/>
    </xf>
    <xf numFmtId="188" fontId="2" fillId="0" borderId="13" xfId="42" applyNumberFormat="1" applyFont="1" applyBorder="1" applyAlignment="1">
      <alignment horizontal="left" vertical="center" indent="2" shrinkToFit="1"/>
    </xf>
    <xf numFmtId="0" fontId="2" fillId="0" borderId="13" xfId="0" applyFont="1" applyBorder="1" applyAlignment="1">
      <alignment horizontal="left" vertical="center" indent="1" shrinkToFit="1"/>
    </xf>
    <xf numFmtId="49" fontId="2" fillId="0" borderId="12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188" fontId="2" fillId="0" borderId="12" xfId="42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87" fontId="3" fillId="0" borderId="13" xfId="0" applyNumberFormat="1" applyFont="1" applyBorder="1" applyAlignment="1" quotePrefix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130" zoomScaleSheetLayoutView="130" zoomScalePageLayoutView="0" workbookViewId="0" topLeftCell="A13">
      <selection activeCell="C21" sqref="C21"/>
    </sheetView>
  </sheetViews>
  <sheetFormatPr defaultColWidth="9.140625" defaultRowHeight="12.75"/>
  <cols>
    <col min="1" max="1" width="29.28125" style="2" customWidth="1"/>
    <col min="2" max="3" width="8.7109375" style="2" customWidth="1"/>
    <col min="4" max="4" width="10.140625" style="2" customWidth="1"/>
    <col min="5" max="6" width="11.7109375" style="2" customWidth="1"/>
    <col min="7" max="7" width="50.140625" style="2" customWidth="1"/>
    <col min="8" max="16384" width="9.140625" style="2" customWidth="1"/>
  </cols>
  <sheetData>
    <row r="1" spans="1:7" s="3" customFormat="1" ht="21">
      <c r="A1" s="105" t="s">
        <v>0</v>
      </c>
      <c r="B1" s="99" t="s">
        <v>1</v>
      </c>
      <c r="C1" s="99"/>
      <c r="D1" s="99"/>
      <c r="E1" s="99"/>
      <c r="F1" s="99"/>
      <c r="G1" s="17"/>
    </row>
    <row r="2" spans="1:7" s="3" customFormat="1" ht="21">
      <c r="A2" s="105" t="s">
        <v>2</v>
      </c>
      <c r="B2" s="99" t="s">
        <v>22</v>
      </c>
      <c r="C2" s="99"/>
      <c r="D2" s="99"/>
      <c r="E2" s="99"/>
      <c r="F2" s="99"/>
      <c r="G2" s="17"/>
    </row>
    <row r="3" spans="1:7" s="3" customFormat="1" ht="21">
      <c r="A3" s="105" t="s">
        <v>3</v>
      </c>
      <c r="B3" s="106" t="s">
        <v>19</v>
      </c>
      <c r="C3" s="99"/>
      <c r="D3" s="99"/>
      <c r="E3" s="99"/>
      <c r="F3" s="99"/>
      <c r="G3" s="17"/>
    </row>
    <row r="4" spans="1:7" s="3" customFormat="1" ht="21">
      <c r="A4" s="105" t="s">
        <v>4</v>
      </c>
      <c r="B4" s="107">
        <f>E30+F30</f>
        <v>130000</v>
      </c>
      <c r="C4" s="99" t="s">
        <v>5</v>
      </c>
      <c r="D4" s="99"/>
      <c r="E4" s="99"/>
      <c r="F4" s="99"/>
      <c r="G4" s="17"/>
    </row>
    <row r="5" spans="1:7" s="3" customFormat="1" ht="21">
      <c r="A5" s="105" t="s">
        <v>6</v>
      </c>
      <c r="B5" s="98" t="s">
        <v>23</v>
      </c>
      <c r="C5" s="99"/>
      <c r="D5" s="99"/>
      <c r="E5" s="99"/>
      <c r="F5" s="99"/>
      <c r="G5" s="17"/>
    </row>
    <row r="6" spans="1:7" s="3" customFormat="1" ht="21">
      <c r="A6" s="100" t="s">
        <v>149</v>
      </c>
      <c r="B6" s="101" t="s">
        <v>150</v>
      </c>
      <c r="C6" s="102"/>
      <c r="D6" s="102"/>
      <c r="E6" s="102"/>
      <c r="F6" s="103"/>
      <c r="G6" s="104"/>
    </row>
    <row r="7" spans="1:7" s="3" customFormat="1" ht="21">
      <c r="A7" s="100"/>
      <c r="B7" s="101" t="s">
        <v>151</v>
      </c>
      <c r="C7" s="102"/>
      <c r="D7" s="102"/>
      <c r="E7" s="102"/>
      <c r="F7" s="103"/>
      <c r="G7" s="104"/>
    </row>
    <row r="8" spans="1:7" ht="10.5" customHeight="1">
      <c r="A8" s="105"/>
      <c r="B8" s="141"/>
      <c r="C8" s="141"/>
      <c r="D8" s="141"/>
      <c r="E8" s="141"/>
      <c r="F8" s="4"/>
      <c r="G8" s="17"/>
    </row>
    <row r="9" spans="1:7" ht="11.25" customHeight="1">
      <c r="A9" s="105"/>
      <c r="B9" s="4"/>
      <c r="C9" s="4"/>
      <c r="D9" s="4"/>
      <c r="E9" s="4"/>
      <c r="F9" s="4"/>
      <c r="G9" s="17"/>
    </row>
    <row r="10" spans="1:7" ht="21">
      <c r="A10" s="142" t="s">
        <v>7</v>
      </c>
      <c r="B10" s="142"/>
      <c r="C10" s="142"/>
      <c r="D10" s="4"/>
      <c r="E10" s="4"/>
      <c r="F10" s="4"/>
      <c r="G10" s="4"/>
    </row>
    <row r="11" spans="1:7" s="1" customFormat="1" ht="21">
      <c r="A11" s="139" t="s">
        <v>8</v>
      </c>
      <c r="B11" s="143" t="s">
        <v>9</v>
      </c>
      <c r="C11" s="143"/>
      <c r="D11" s="139" t="s">
        <v>10</v>
      </c>
      <c r="E11" s="144" t="s">
        <v>31</v>
      </c>
      <c r="F11" s="145"/>
      <c r="G11" s="139" t="s">
        <v>11</v>
      </c>
    </row>
    <row r="12" spans="1:7" s="1" customFormat="1" ht="21">
      <c r="A12" s="140"/>
      <c r="B12" s="35" t="s">
        <v>12</v>
      </c>
      <c r="C12" s="35" t="s">
        <v>13</v>
      </c>
      <c r="D12" s="140"/>
      <c r="E12" s="58" t="s">
        <v>32</v>
      </c>
      <c r="F12" s="58" t="s">
        <v>33</v>
      </c>
      <c r="G12" s="140"/>
    </row>
    <row r="13" spans="1:7" ht="21">
      <c r="A13" s="6" t="s">
        <v>36</v>
      </c>
      <c r="B13" s="49" t="s">
        <v>38</v>
      </c>
      <c r="C13" s="49" t="s">
        <v>169</v>
      </c>
      <c r="D13" s="7"/>
      <c r="E13" s="36">
        <f>E14</f>
        <v>30000</v>
      </c>
      <c r="F13" s="36"/>
      <c r="G13" s="7"/>
    </row>
    <row r="14" spans="1:7" ht="21">
      <c r="A14" s="8" t="s">
        <v>37</v>
      </c>
      <c r="B14" s="9"/>
      <c r="C14" s="9"/>
      <c r="D14" s="10" t="s">
        <v>15</v>
      </c>
      <c r="E14" s="37">
        <f>E15+E20</f>
        <v>30000</v>
      </c>
      <c r="F14" s="37"/>
      <c r="G14" s="11"/>
    </row>
    <row r="15" spans="1:7" ht="21">
      <c r="A15" s="8"/>
      <c r="B15" s="12"/>
      <c r="C15" s="12"/>
      <c r="D15" s="13" t="s">
        <v>16</v>
      </c>
      <c r="E15" s="46">
        <f>8000+12800+5000</f>
        <v>25800</v>
      </c>
      <c r="F15" s="46"/>
      <c r="G15" s="50" t="s">
        <v>34</v>
      </c>
    </row>
    <row r="16" spans="1:7" ht="21">
      <c r="A16" s="8"/>
      <c r="B16" s="12"/>
      <c r="C16" s="12"/>
      <c r="D16" s="11"/>
      <c r="E16" s="25"/>
      <c r="F16" s="25"/>
      <c r="G16" s="51" t="s">
        <v>39</v>
      </c>
    </row>
    <row r="17" spans="1:7" ht="21">
      <c r="A17" s="8"/>
      <c r="B17" s="15"/>
      <c r="C17" s="16"/>
      <c r="D17" s="11"/>
      <c r="E17" s="25"/>
      <c r="F17" s="25"/>
      <c r="G17" s="50" t="s">
        <v>35</v>
      </c>
    </row>
    <row r="18" spans="1:7" s="17" customFormat="1" ht="21">
      <c r="A18" s="11"/>
      <c r="B18" s="11"/>
      <c r="C18" s="11"/>
      <c r="D18" s="11"/>
      <c r="E18" s="25"/>
      <c r="F18" s="25"/>
      <c r="G18" s="51" t="s">
        <v>40</v>
      </c>
    </row>
    <row r="19" spans="1:7" s="17" customFormat="1" ht="21">
      <c r="A19" s="11"/>
      <c r="B19" s="11"/>
      <c r="C19" s="11"/>
      <c r="D19" s="11"/>
      <c r="E19" s="25"/>
      <c r="F19" s="25"/>
      <c r="G19" s="61" t="s">
        <v>41</v>
      </c>
    </row>
    <row r="20" spans="1:7" s="17" customFormat="1" ht="21">
      <c r="A20" s="20"/>
      <c r="B20" s="20"/>
      <c r="C20" s="20"/>
      <c r="D20" s="48" t="s">
        <v>17</v>
      </c>
      <c r="E20" s="47">
        <f>4200</f>
        <v>4200</v>
      </c>
      <c r="F20" s="47"/>
      <c r="G20" s="53" t="s">
        <v>42</v>
      </c>
    </row>
    <row r="21" spans="1:7" s="17" customFormat="1" ht="21">
      <c r="A21" s="6" t="s">
        <v>43</v>
      </c>
      <c r="B21" s="49" t="s">
        <v>38</v>
      </c>
      <c r="C21" s="49" t="s">
        <v>169</v>
      </c>
      <c r="D21" s="7"/>
      <c r="E21" s="36">
        <f>E22</f>
        <v>50000</v>
      </c>
      <c r="F21" s="65">
        <f>F22</f>
        <v>50000</v>
      </c>
      <c r="G21" s="7"/>
    </row>
    <row r="22" spans="1:7" s="17" customFormat="1" ht="21">
      <c r="A22" s="8" t="s">
        <v>44</v>
      </c>
      <c r="B22" s="9"/>
      <c r="C22" s="9"/>
      <c r="D22" s="10" t="s">
        <v>15</v>
      </c>
      <c r="E22" s="37">
        <f>E23+E25+E28</f>
        <v>50000</v>
      </c>
      <c r="F22" s="37">
        <f>F25</f>
        <v>50000</v>
      </c>
      <c r="G22" s="11"/>
    </row>
    <row r="23" spans="1:7" s="17" customFormat="1" ht="21">
      <c r="A23" s="8"/>
      <c r="B23" s="9"/>
      <c r="C23" s="9"/>
      <c r="D23" s="62" t="s">
        <v>25</v>
      </c>
      <c r="E23" s="46">
        <v>4000</v>
      </c>
      <c r="F23" s="37"/>
      <c r="G23" s="11" t="s">
        <v>45</v>
      </c>
    </row>
    <row r="24" spans="1:7" s="17" customFormat="1" ht="21">
      <c r="A24" s="19"/>
      <c r="B24" s="116"/>
      <c r="C24" s="116"/>
      <c r="D24" s="117"/>
      <c r="E24" s="118"/>
      <c r="F24" s="118"/>
      <c r="G24" s="20" t="s">
        <v>46</v>
      </c>
    </row>
    <row r="25" spans="1:7" s="17" customFormat="1" ht="21">
      <c r="A25" s="119"/>
      <c r="B25" s="120"/>
      <c r="C25" s="120"/>
      <c r="D25" s="121" t="s">
        <v>16</v>
      </c>
      <c r="E25" s="122">
        <f>8000+2000</f>
        <v>10000</v>
      </c>
      <c r="F25" s="122">
        <v>50000</v>
      </c>
      <c r="G25" s="123" t="s">
        <v>47</v>
      </c>
    </row>
    <row r="26" spans="1:7" s="17" customFormat="1" ht="21">
      <c r="A26" s="8"/>
      <c r="B26" s="12"/>
      <c r="C26" s="12"/>
      <c r="D26" s="13"/>
      <c r="E26" s="46"/>
      <c r="F26" s="46"/>
      <c r="G26" s="50" t="s">
        <v>48</v>
      </c>
    </row>
    <row r="27" spans="1:7" s="17" customFormat="1" ht="21">
      <c r="A27" s="8"/>
      <c r="B27" s="12"/>
      <c r="C27" s="12"/>
      <c r="D27" s="11"/>
      <c r="E27" s="25"/>
      <c r="F27" s="25"/>
      <c r="G27" s="51" t="s">
        <v>49</v>
      </c>
    </row>
    <row r="28" spans="1:7" s="17" customFormat="1" ht="21">
      <c r="A28" s="11"/>
      <c r="B28" s="11"/>
      <c r="C28" s="11"/>
      <c r="D28" s="60" t="s">
        <v>17</v>
      </c>
      <c r="E28" s="46">
        <f>10000+26000</f>
        <v>36000</v>
      </c>
      <c r="F28" s="46"/>
      <c r="G28" s="50" t="s">
        <v>50</v>
      </c>
    </row>
    <row r="29" spans="1:7" s="17" customFormat="1" ht="21">
      <c r="A29" s="38"/>
      <c r="B29" s="20"/>
      <c r="C29" s="20"/>
      <c r="D29" s="48"/>
      <c r="E29" s="47"/>
      <c r="F29" s="47"/>
      <c r="G29" s="53" t="s">
        <v>51</v>
      </c>
    </row>
    <row r="30" spans="1:7" s="17" customFormat="1" ht="21">
      <c r="A30" s="21" t="s">
        <v>14</v>
      </c>
      <c r="B30" s="22"/>
      <c r="C30" s="22"/>
      <c r="D30" s="23"/>
      <c r="E30" s="24">
        <f>E13+E21</f>
        <v>80000</v>
      </c>
      <c r="F30" s="24">
        <f>F21</f>
        <v>50000</v>
      </c>
      <c r="G30" s="22"/>
    </row>
    <row r="31" spans="1:7" s="17" customFormat="1" ht="21">
      <c r="A31" s="2"/>
      <c r="B31" s="2"/>
      <c r="C31" s="2"/>
      <c r="D31" s="2"/>
      <c r="E31" s="2"/>
      <c r="F31" s="2"/>
      <c r="G31" s="2"/>
    </row>
    <row r="32" spans="1:7" s="17" customFormat="1" ht="21">
      <c r="A32" s="2"/>
      <c r="B32" s="2"/>
      <c r="C32" s="2"/>
      <c r="D32" s="2"/>
      <c r="E32" s="2"/>
      <c r="F32" s="2"/>
      <c r="G32" s="2"/>
    </row>
    <row r="33" spans="1:7" s="17" customFormat="1" ht="21">
      <c r="A33" s="2"/>
      <c r="B33" s="2"/>
      <c r="C33" s="2"/>
      <c r="D33" s="2"/>
      <c r="E33" s="2"/>
      <c r="F33" s="2"/>
      <c r="G33" s="2"/>
    </row>
    <row r="34" spans="1:7" s="17" customFormat="1" ht="21">
      <c r="A34" s="2"/>
      <c r="B34" s="2"/>
      <c r="C34" s="2"/>
      <c r="D34" s="2"/>
      <c r="E34" s="2"/>
      <c r="F34" s="2"/>
      <c r="G34" s="2"/>
    </row>
    <row r="35" spans="1:7" s="17" customFormat="1" ht="21">
      <c r="A35" s="2"/>
      <c r="B35" s="2"/>
      <c r="C35" s="2"/>
      <c r="D35" s="2"/>
      <c r="E35" s="2"/>
      <c r="F35" s="2"/>
      <c r="G35" s="2"/>
    </row>
    <row r="36" spans="1:7" s="17" customFormat="1" ht="21">
      <c r="A36" s="2"/>
      <c r="B36" s="2"/>
      <c r="C36" s="2"/>
      <c r="D36" s="2"/>
      <c r="E36" s="2"/>
      <c r="F36" s="2"/>
      <c r="G36" s="2"/>
    </row>
    <row r="37" spans="1:7" s="17" customFormat="1" ht="21">
      <c r="A37" s="2"/>
      <c r="B37" s="2"/>
      <c r="C37" s="2"/>
      <c r="D37" s="2"/>
      <c r="E37" s="2"/>
      <c r="F37" s="2"/>
      <c r="G37" s="2"/>
    </row>
  </sheetData>
  <sheetProtection/>
  <mergeCells count="7">
    <mergeCell ref="G11:G12"/>
    <mergeCell ref="B8:E8"/>
    <mergeCell ref="A10:C10"/>
    <mergeCell ref="A11:A12"/>
    <mergeCell ref="B11:C11"/>
    <mergeCell ref="D11:D12"/>
    <mergeCell ref="E11:F11"/>
  </mergeCells>
  <printOptions/>
  <pageMargins left="0.7874015748031497" right="0.16" top="0.984251968503937" bottom="0.5118110236220472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120" zoomScaleSheetLayoutView="120" zoomScalePageLayoutView="0" workbookViewId="0" topLeftCell="A13">
      <selection activeCell="C26" sqref="C26"/>
    </sheetView>
  </sheetViews>
  <sheetFormatPr defaultColWidth="9.140625" defaultRowHeight="12.75"/>
  <cols>
    <col min="1" max="1" width="29.28125" style="2" customWidth="1"/>
    <col min="2" max="3" width="8.7109375" style="2" customWidth="1"/>
    <col min="4" max="4" width="10.140625" style="2" customWidth="1"/>
    <col min="5" max="6" width="11.7109375" style="2" customWidth="1"/>
    <col min="7" max="7" width="50.140625" style="2" customWidth="1"/>
    <col min="8" max="16384" width="9.140625" style="2" customWidth="1"/>
  </cols>
  <sheetData>
    <row r="1" spans="1:7" s="3" customFormat="1" ht="21">
      <c r="A1" s="105" t="s">
        <v>0</v>
      </c>
      <c r="B1" s="99" t="s">
        <v>1</v>
      </c>
      <c r="C1" s="99"/>
      <c r="D1" s="99"/>
      <c r="E1" s="99"/>
      <c r="F1" s="99"/>
      <c r="G1" s="17"/>
    </row>
    <row r="2" spans="1:7" s="3" customFormat="1" ht="21">
      <c r="A2" s="105" t="s">
        <v>2</v>
      </c>
      <c r="B2" s="99" t="s">
        <v>22</v>
      </c>
      <c r="C2" s="99"/>
      <c r="D2" s="99"/>
      <c r="E2" s="99"/>
      <c r="F2" s="99"/>
      <c r="G2" s="17"/>
    </row>
    <row r="3" spans="1:7" s="3" customFormat="1" ht="21">
      <c r="A3" s="105" t="s">
        <v>3</v>
      </c>
      <c r="B3" s="106" t="s">
        <v>20</v>
      </c>
      <c r="C3" s="99"/>
      <c r="D3" s="99"/>
      <c r="E3" s="99"/>
      <c r="F3" s="99"/>
      <c r="G3" s="17"/>
    </row>
    <row r="4" spans="1:7" s="3" customFormat="1" ht="21">
      <c r="A4" s="105" t="s">
        <v>4</v>
      </c>
      <c r="B4" s="107">
        <f>E79</f>
        <v>210000</v>
      </c>
      <c r="C4" s="99" t="s">
        <v>5</v>
      </c>
      <c r="D4" s="99"/>
      <c r="E4" s="99"/>
      <c r="F4" s="99"/>
      <c r="G4" s="17"/>
    </row>
    <row r="5" spans="1:7" s="3" customFormat="1" ht="21">
      <c r="A5" s="105" t="s">
        <v>6</v>
      </c>
      <c r="B5" s="98" t="s">
        <v>23</v>
      </c>
      <c r="C5" s="99"/>
      <c r="D5" s="99"/>
      <c r="E5" s="99"/>
      <c r="F5" s="99"/>
      <c r="G5" s="17"/>
    </row>
    <row r="6" spans="1:7" s="3" customFormat="1" ht="21">
      <c r="A6" s="100" t="s">
        <v>149</v>
      </c>
      <c r="B6" s="101" t="s">
        <v>150</v>
      </c>
      <c r="C6" s="102"/>
      <c r="D6" s="102"/>
      <c r="E6" s="102"/>
      <c r="F6" s="103"/>
      <c r="G6" s="104"/>
    </row>
    <row r="7" spans="1:7" s="3" customFormat="1" ht="21">
      <c r="A7" s="100"/>
      <c r="B7" s="101" t="s">
        <v>152</v>
      </c>
      <c r="C7" s="102"/>
      <c r="D7" s="102"/>
      <c r="E7" s="102"/>
      <c r="F7" s="103"/>
      <c r="G7" s="104"/>
    </row>
    <row r="8" spans="1:7" ht="10.5" customHeight="1">
      <c r="A8" s="105"/>
      <c r="B8" s="141"/>
      <c r="C8" s="141"/>
      <c r="D8" s="141"/>
      <c r="E8" s="141"/>
      <c r="F8" s="4"/>
      <c r="G8" s="17"/>
    </row>
    <row r="9" spans="1:7" ht="11.25" customHeight="1">
      <c r="A9" s="105"/>
      <c r="B9" s="4"/>
      <c r="C9" s="4"/>
      <c r="D9" s="4"/>
      <c r="E9" s="4"/>
      <c r="F9" s="4"/>
      <c r="G9" s="17"/>
    </row>
    <row r="10" spans="1:7" ht="21">
      <c r="A10" s="142" t="s">
        <v>7</v>
      </c>
      <c r="B10" s="142"/>
      <c r="C10" s="142"/>
      <c r="D10" s="4"/>
      <c r="E10" s="4"/>
      <c r="F10" s="4"/>
      <c r="G10" s="4"/>
    </row>
    <row r="11" spans="1:7" s="1" customFormat="1" ht="21">
      <c r="A11" s="139" t="s">
        <v>8</v>
      </c>
      <c r="B11" s="143" t="s">
        <v>9</v>
      </c>
      <c r="C11" s="143"/>
      <c r="D11" s="139" t="s">
        <v>10</v>
      </c>
      <c r="E11" s="144" t="s">
        <v>31</v>
      </c>
      <c r="F11" s="145"/>
      <c r="G11" s="139" t="s">
        <v>11</v>
      </c>
    </row>
    <row r="12" spans="1:7" s="1" customFormat="1" ht="21">
      <c r="A12" s="146"/>
      <c r="B12" s="5" t="s">
        <v>12</v>
      </c>
      <c r="C12" s="5" t="s">
        <v>13</v>
      </c>
      <c r="D12" s="146"/>
      <c r="E12" s="58" t="s">
        <v>32</v>
      </c>
      <c r="F12" s="58" t="s">
        <v>33</v>
      </c>
      <c r="G12" s="146"/>
    </row>
    <row r="13" spans="1:7" ht="21">
      <c r="A13" s="66" t="s">
        <v>125</v>
      </c>
      <c r="B13" s="90">
        <v>41183</v>
      </c>
      <c r="C13" s="90">
        <v>41537</v>
      </c>
      <c r="D13" s="31"/>
      <c r="E13" s="32">
        <v>30000</v>
      </c>
      <c r="F13" s="32"/>
      <c r="G13" s="33"/>
    </row>
    <row r="14" spans="1:7" ht="21">
      <c r="A14" s="83" t="s">
        <v>123</v>
      </c>
      <c r="B14" s="11"/>
      <c r="C14" s="11"/>
      <c r="D14" s="10" t="s">
        <v>15</v>
      </c>
      <c r="E14" s="27">
        <f>E15+E16</f>
        <v>30000</v>
      </c>
      <c r="F14" s="27"/>
      <c r="G14" s="26"/>
    </row>
    <row r="15" spans="1:7" ht="21">
      <c r="A15" s="83" t="s">
        <v>124</v>
      </c>
      <c r="B15" s="11"/>
      <c r="C15" s="11"/>
      <c r="D15" s="91" t="s">
        <v>16</v>
      </c>
      <c r="E15" s="92">
        <v>8000</v>
      </c>
      <c r="F15" s="46"/>
      <c r="G15" s="132" t="s">
        <v>126</v>
      </c>
    </row>
    <row r="16" spans="1:7" ht="21">
      <c r="A16" s="11"/>
      <c r="B16" s="11"/>
      <c r="C16" s="11"/>
      <c r="D16" s="133" t="s">
        <v>17</v>
      </c>
      <c r="E16" s="134">
        <v>22000</v>
      </c>
      <c r="F16" s="84"/>
      <c r="G16" s="91" t="s">
        <v>170</v>
      </c>
    </row>
    <row r="17" spans="1:7" s="17" customFormat="1" ht="21">
      <c r="A17" s="20"/>
      <c r="B17" s="20"/>
      <c r="C17" s="20"/>
      <c r="D17" s="135"/>
      <c r="E17" s="125"/>
      <c r="F17" s="126"/>
      <c r="G17" s="136" t="s">
        <v>127</v>
      </c>
    </row>
    <row r="18" spans="1:7" s="17" customFormat="1" ht="21">
      <c r="A18" s="66" t="s">
        <v>153</v>
      </c>
      <c r="B18" s="82" t="s">
        <v>109</v>
      </c>
      <c r="C18" s="82" t="s">
        <v>110</v>
      </c>
      <c r="D18" s="31"/>
      <c r="E18" s="32">
        <f>E19</f>
        <v>30000</v>
      </c>
      <c r="F18" s="32"/>
      <c r="G18" s="33"/>
    </row>
    <row r="19" spans="1:7" s="17" customFormat="1" ht="21">
      <c r="A19" s="83" t="s">
        <v>107</v>
      </c>
      <c r="B19" s="11"/>
      <c r="C19" s="11"/>
      <c r="D19" s="10" t="s">
        <v>15</v>
      </c>
      <c r="E19" s="27">
        <f>E20+E23</f>
        <v>30000</v>
      </c>
      <c r="F19" s="27"/>
      <c r="G19" s="26"/>
    </row>
    <row r="20" spans="1:7" s="17" customFormat="1" ht="21">
      <c r="A20" s="83" t="s">
        <v>108</v>
      </c>
      <c r="B20" s="11"/>
      <c r="C20" s="11"/>
      <c r="D20" s="69" t="s">
        <v>16</v>
      </c>
      <c r="E20" s="70">
        <f>3500+20000+2000</f>
        <v>25500</v>
      </c>
      <c r="F20" s="79"/>
      <c r="G20" s="60" t="s">
        <v>113</v>
      </c>
    </row>
    <row r="21" spans="1:7" s="17" customFormat="1" ht="21">
      <c r="A21" s="11"/>
      <c r="B21" s="11"/>
      <c r="C21" s="11"/>
      <c r="D21" s="60"/>
      <c r="E21" s="76"/>
      <c r="F21" s="84"/>
      <c r="G21" s="81" t="s">
        <v>111</v>
      </c>
    </row>
    <row r="22" spans="1:7" s="17" customFormat="1" ht="21">
      <c r="A22" s="11"/>
      <c r="B22" s="11"/>
      <c r="C22" s="11"/>
      <c r="D22" s="71"/>
      <c r="E22" s="71"/>
      <c r="F22" s="80"/>
      <c r="G22" s="73" t="s">
        <v>112</v>
      </c>
    </row>
    <row r="23" spans="1:7" s="17" customFormat="1" ht="21">
      <c r="A23" s="8"/>
      <c r="B23" s="15"/>
      <c r="C23" s="16"/>
      <c r="D23" s="69" t="s">
        <v>17</v>
      </c>
      <c r="E23" s="74">
        <f>4500</f>
        <v>4500</v>
      </c>
      <c r="F23" s="124"/>
      <c r="G23" s="67" t="s">
        <v>114</v>
      </c>
    </row>
    <row r="24" spans="1:7" s="17" customFormat="1" ht="21">
      <c r="A24" s="19"/>
      <c r="B24" s="56"/>
      <c r="C24" s="57"/>
      <c r="D24" s="85"/>
      <c r="E24" s="86"/>
      <c r="F24" s="87"/>
      <c r="G24" s="78"/>
    </row>
    <row r="25" spans="1:7" s="17" customFormat="1" ht="21">
      <c r="A25" s="66" t="s">
        <v>154</v>
      </c>
      <c r="B25" s="68">
        <v>20546</v>
      </c>
      <c r="C25" s="68">
        <v>41486</v>
      </c>
      <c r="D25" s="31"/>
      <c r="E25" s="32">
        <f>E26</f>
        <v>30000</v>
      </c>
      <c r="F25" s="32"/>
      <c r="G25" s="33"/>
    </row>
    <row r="26" spans="1:7" s="17" customFormat="1" ht="21">
      <c r="A26" s="60" t="s">
        <v>89</v>
      </c>
      <c r="B26" s="11"/>
      <c r="C26" s="11"/>
      <c r="D26" s="10" t="s">
        <v>15</v>
      </c>
      <c r="E26" s="27">
        <f>E27+E29+E35</f>
        <v>30000</v>
      </c>
      <c r="F26" s="27"/>
      <c r="G26" s="26"/>
    </row>
    <row r="27" spans="1:7" s="17" customFormat="1" ht="21">
      <c r="A27" s="60" t="s">
        <v>94</v>
      </c>
      <c r="B27" s="11"/>
      <c r="C27" s="11"/>
      <c r="D27" s="73" t="s">
        <v>25</v>
      </c>
      <c r="E27" s="46">
        <v>800</v>
      </c>
      <c r="F27" s="46"/>
      <c r="G27" s="60" t="s">
        <v>96</v>
      </c>
    </row>
    <row r="28" spans="1:7" s="17" customFormat="1" ht="21">
      <c r="A28" s="60" t="s">
        <v>90</v>
      </c>
      <c r="B28" s="11"/>
      <c r="C28" s="11"/>
      <c r="D28" s="69"/>
      <c r="E28" s="46"/>
      <c r="F28" s="46"/>
      <c r="G28" s="67" t="s">
        <v>97</v>
      </c>
    </row>
    <row r="29" spans="1:7" s="17" customFormat="1" ht="21">
      <c r="A29" s="60" t="s">
        <v>91</v>
      </c>
      <c r="B29" s="11"/>
      <c r="C29" s="11"/>
      <c r="D29" s="75" t="s">
        <v>16</v>
      </c>
      <c r="E29" s="46">
        <f>6000+9600+3000+2000</f>
        <v>20600</v>
      </c>
      <c r="F29" s="46"/>
      <c r="G29" s="67" t="s">
        <v>98</v>
      </c>
    </row>
    <row r="30" spans="1:7" s="17" customFormat="1" ht="21">
      <c r="A30" s="67" t="s">
        <v>95</v>
      </c>
      <c r="B30" s="11"/>
      <c r="C30" s="11"/>
      <c r="D30" s="75"/>
      <c r="E30" s="74"/>
      <c r="F30" s="74"/>
      <c r="G30" s="67" t="s">
        <v>99</v>
      </c>
    </row>
    <row r="31" spans="1:7" s="17" customFormat="1" ht="21">
      <c r="A31" s="11" t="s">
        <v>93</v>
      </c>
      <c r="B31" s="11"/>
      <c r="C31" s="11"/>
      <c r="D31" s="75"/>
      <c r="E31" s="74"/>
      <c r="F31" s="74"/>
      <c r="G31" s="67" t="s">
        <v>100</v>
      </c>
    </row>
    <row r="32" spans="1:7" s="17" customFormat="1" ht="21">
      <c r="A32" s="8"/>
      <c r="B32" s="11"/>
      <c r="C32" s="11"/>
      <c r="D32" s="69"/>
      <c r="E32" s="72"/>
      <c r="F32" s="72"/>
      <c r="G32" s="67" t="s">
        <v>101</v>
      </c>
    </row>
    <row r="33" spans="1:7" s="17" customFormat="1" ht="21">
      <c r="A33" s="8"/>
      <c r="B33" s="15"/>
      <c r="C33" s="16"/>
      <c r="D33" s="75"/>
      <c r="E33" s="72"/>
      <c r="F33" s="72"/>
      <c r="G33" s="67" t="s">
        <v>102</v>
      </c>
    </row>
    <row r="34" spans="1:7" s="17" customFormat="1" ht="21">
      <c r="A34" s="8"/>
      <c r="B34" s="11"/>
      <c r="C34" s="11"/>
      <c r="D34" s="75"/>
      <c r="E34" s="72"/>
      <c r="F34" s="72"/>
      <c r="G34" s="67" t="s">
        <v>92</v>
      </c>
    </row>
    <row r="35" spans="1:7" s="17" customFormat="1" ht="21">
      <c r="A35" s="8"/>
      <c r="B35" s="11"/>
      <c r="C35" s="11"/>
      <c r="D35" s="75" t="s">
        <v>17</v>
      </c>
      <c r="E35" s="72">
        <f>1000+1000+6600</f>
        <v>8600</v>
      </c>
      <c r="F35" s="72"/>
      <c r="G35" s="67" t="s">
        <v>103</v>
      </c>
    </row>
    <row r="36" spans="1:7" s="17" customFormat="1" ht="21">
      <c r="A36" s="8"/>
      <c r="B36" s="11"/>
      <c r="C36" s="11"/>
      <c r="D36" s="75"/>
      <c r="E36" s="60"/>
      <c r="F36" s="72"/>
      <c r="G36" s="67" t="s">
        <v>104</v>
      </c>
    </row>
    <row r="37" spans="1:7" s="17" customFormat="1" ht="21">
      <c r="A37" s="8"/>
      <c r="B37" s="11"/>
      <c r="C37" s="11"/>
      <c r="D37" s="70"/>
      <c r="E37" s="60"/>
      <c r="F37" s="72"/>
      <c r="G37" s="67" t="s">
        <v>105</v>
      </c>
    </row>
    <row r="38" spans="1:7" s="17" customFormat="1" ht="21">
      <c r="A38" s="8"/>
      <c r="B38" s="11"/>
      <c r="C38" s="11"/>
      <c r="D38" s="60"/>
      <c r="E38" s="60"/>
      <c r="F38" s="72"/>
      <c r="G38" s="67" t="s">
        <v>104</v>
      </c>
    </row>
    <row r="39" spans="1:7" s="17" customFormat="1" ht="21">
      <c r="A39" s="19"/>
      <c r="B39" s="20"/>
      <c r="C39" s="20"/>
      <c r="D39" s="48"/>
      <c r="E39" s="48"/>
      <c r="F39" s="77"/>
      <c r="G39" s="78" t="s">
        <v>106</v>
      </c>
    </row>
    <row r="40" spans="1:7" s="17" customFormat="1" ht="21">
      <c r="A40" s="66" t="s">
        <v>155</v>
      </c>
      <c r="B40" s="68">
        <v>41579</v>
      </c>
      <c r="C40" s="88">
        <v>41275</v>
      </c>
      <c r="D40" s="31"/>
      <c r="E40" s="32">
        <f>E41</f>
        <v>30000</v>
      </c>
      <c r="F40" s="32"/>
      <c r="G40" s="89"/>
    </row>
    <row r="41" spans="1:7" s="17" customFormat="1" ht="21">
      <c r="A41" s="60" t="s">
        <v>115</v>
      </c>
      <c r="B41" s="11"/>
      <c r="C41" s="11"/>
      <c r="D41" s="10" t="s">
        <v>15</v>
      </c>
      <c r="E41" s="27">
        <f>E42+E44+E47</f>
        <v>30000</v>
      </c>
      <c r="F41" s="27"/>
      <c r="G41" s="67"/>
    </row>
    <row r="42" spans="1:7" s="17" customFormat="1" ht="21">
      <c r="A42" s="60" t="s">
        <v>116</v>
      </c>
      <c r="B42" s="11"/>
      <c r="C42" s="11"/>
      <c r="D42" s="69" t="s">
        <v>25</v>
      </c>
      <c r="E42" s="46">
        <v>7200</v>
      </c>
      <c r="F42" s="46"/>
      <c r="G42" s="60" t="s">
        <v>121</v>
      </c>
    </row>
    <row r="43" spans="1:7" s="17" customFormat="1" ht="21">
      <c r="A43" s="8"/>
      <c r="B43" s="11"/>
      <c r="C43" s="11"/>
      <c r="D43" s="69"/>
      <c r="E43" s="46"/>
      <c r="F43" s="46"/>
      <c r="G43" s="60" t="s">
        <v>122</v>
      </c>
    </row>
    <row r="44" spans="1:7" s="17" customFormat="1" ht="21">
      <c r="A44" s="8"/>
      <c r="B44" s="11"/>
      <c r="C44" s="11"/>
      <c r="D44" s="69" t="s">
        <v>16</v>
      </c>
      <c r="E44" s="74">
        <f>8000+6400+3600</f>
        <v>18000</v>
      </c>
      <c r="F44" s="74"/>
      <c r="G44" s="67" t="s">
        <v>117</v>
      </c>
    </row>
    <row r="45" spans="1:7" s="17" customFormat="1" ht="21">
      <c r="A45" s="19"/>
      <c r="B45" s="20"/>
      <c r="C45" s="20"/>
      <c r="D45" s="125"/>
      <c r="E45" s="126"/>
      <c r="F45" s="126"/>
      <c r="G45" s="110" t="s">
        <v>118</v>
      </c>
    </row>
    <row r="46" spans="1:7" s="17" customFormat="1" ht="21">
      <c r="A46" s="119"/>
      <c r="B46" s="7"/>
      <c r="C46" s="7"/>
      <c r="D46" s="66"/>
      <c r="E46" s="66"/>
      <c r="F46" s="66"/>
      <c r="G46" s="127" t="s">
        <v>119</v>
      </c>
    </row>
    <row r="47" spans="1:7" s="17" customFormat="1" ht="21">
      <c r="A47" s="19"/>
      <c r="B47" s="20"/>
      <c r="C47" s="20"/>
      <c r="D47" s="48" t="s">
        <v>17</v>
      </c>
      <c r="E47" s="77">
        <v>4800</v>
      </c>
      <c r="F47" s="77"/>
      <c r="G47" s="78" t="s">
        <v>120</v>
      </c>
    </row>
    <row r="48" spans="1:7" s="17" customFormat="1" ht="21">
      <c r="A48" s="66" t="s">
        <v>156</v>
      </c>
      <c r="B48" s="68">
        <v>41244</v>
      </c>
      <c r="C48" s="68">
        <v>41364</v>
      </c>
      <c r="D48" s="31"/>
      <c r="E48" s="32">
        <f>E49</f>
        <v>30000</v>
      </c>
      <c r="F48" s="32"/>
      <c r="G48" s="89"/>
    </row>
    <row r="49" spans="1:7" s="17" customFormat="1" ht="21">
      <c r="A49" s="60" t="s">
        <v>128</v>
      </c>
      <c r="B49" s="11"/>
      <c r="C49" s="11"/>
      <c r="D49" s="10" t="s">
        <v>15</v>
      </c>
      <c r="E49" s="27">
        <f>E50+E51+E56</f>
        <v>30000</v>
      </c>
      <c r="F49" s="27"/>
      <c r="G49" s="67"/>
    </row>
    <row r="50" spans="1:7" s="17" customFormat="1" ht="21">
      <c r="A50" s="8"/>
      <c r="B50" s="11"/>
      <c r="C50" s="11"/>
      <c r="D50" s="67" t="s">
        <v>25</v>
      </c>
      <c r="E50" s="46">
        <v>3600</v>
      </c>
      <c r="F50" s="46"/>
      <c r="G50" s="60" t="s">
        <v>129</v>
      </c>
    </row>
    <row r="51" spans="1:7" s="17" customFormat="1" ht="21">
      <c r="A51" s="8"/>
      <c r="B51" s="11"/>
      <c r="C51" s="11"/>
      <c r="D51" s="74" t="s">
        <v>16</v>
      </c>
      <c r="E51" s="46">
        <f>10500+8400+2000</f>
        <v>20900</v>
      </c>
      <c r="F51" s="46"/>
      <c r="G51" s="67" t="s">
        <v>133</v>
      </c>
    </row>
    <row r="52" spans="1:7" s="17" customFormat="1" ht="21">
      <c r="A52" s="8"/>
      <c r="B52" s="11"/>
      <c r="C52" s="11"/>
      <c r="D52" s="74"/>
      <c r="E52" s="76"/>
      <c r="F52" s="84"/>
      <c r="G52" s="67" t="s">
        <v>131</v>
      </c>
    </row>
    <row r="53" spans="1:7" s="17" customFormat="1" ht="21">
      <c r="A53" s="8"/>
      <c r="B53" s="11"/>
      <c r="C53" s="11"/>
      <c r="D53" s="70"/>
      <c r="E53" s="71"/>
      <c r="F53" s="80"/>
      <c r="G53" s="67" t="s">
        <v>132</v>
      </c>
    </row>
    <row r="54" spans="1:7" s="17" customFormat="1" ht="21">
      <c r="A54" s="8"/>
      <c r="B54" s="11"/>
      <c r="C54" s="11"/>
      <c r="D54" s="93"/>
      <c r="E54" s="60"/>
      <c r="F54" s="72"/>
      <c r="G54" s="67" t="s">
        <v>134</v>
      </c>
    </row>
    <row r="55" spans="1:7" s="17" customFormat="1" ht="21">
      <c r="A55" s="8"/>
      <c r="B55" s="11"/>
      <c r="C55" s="11"/>
      <c r="D55" s="70"/>
      <c r="E55" s="60"/>
      <c r="F55" s="72"/>
      <c r="G55" s="67" t="s">
        <v>130</v>
      </c>
    </row>
    <row r="56" spans="1:7" s="17" customFormat="1" ht="21">
      <c r="A56" s="19"/>
      <c r="B56" s="20"/>
      <c r="C56" s="20"/>
      <c r="D56" s="94" t="s">
        <v>17</v>
      </c>
      <c r="E56" s="77">
        <v>5500</v>
      </c>
      <c r="F56" s="77"/>
      <c r="G56" s="78" t="s">
        <v>135</v>
      </c>
    </row>
    <row r="57" spans="1:7" s="17" customFormat="1" ht="21">
      <c r="A57" s="95" t="s">
        <v>157</v>
      </c>
      <c r="B57" s="97" t="s">
        <v>136</v>
      </c>
      <c r="C57" s="97" t="s">
        <v>137</v>
      </c>
      <c r="D57" s="31"/>
      <c r="E57" s="32">
        <f>E58</f>
        <v>30000</v>
      </c>
      <c r="F57" s="32"/>
      <c r="G57" s="89"/>
    </row>
    <row r="58" spans="1:7" s="17" customFormat="1" ht="21">
      <c r="A58" s="83" t="s">
        <v>138</v>
      </c>
      <c r="B58" s="11"/>
      <c r="C58" s="11"/>
      <c r="D58" s="10" t="s">
        <v>15</v>
      </c>
      <c r="E58" s="27">
        <f>E59+E61+E69</f>
        <v>30000</v>
      </c>
      <c r="F58" s="27"/>
      <c r="G58" s="67"/>
    </row>
    <row r="59" spans="1:7" s="17" customFormat="1" ht="21">
      <c r="A59" s="8" t="s">
        <v>27</v>
      </c>
      <c r="B59" s="11"/>
      <c r="C59" s="11"/>
      <c r="D59" s="60" t="s">
        <v>25</v>
      </c>
      <c r="E59" s="46">
        <v>2400</v>
      </c>
      <c r="F59" s="46"/>
      <c r="G59" s="67" t="s">
        <v>139</v>
      </c>
    </row>
    <row r="60" spans="1:7" s="17" customFormat="1" ht="21">
      <c r="A60" s="8"/>
      <c r="B60" s="11"/>
      <c r="C60" s="11"/>
      <c r="D60" s="69"/>
      <c r="E60" s="46"/>
      <c r="F60" s="46"/>
      <c r="G60" s="67" t="s">
        <v>140</v>
      </c>
    </row>
    <row r="61" spans="1:7" s="17" customFormat="1" ht="21">
      <c r="A61" s="8"/>
      <c r="B61" s="11"/>
      <c r="C61" s="11"/>
      <c r="D61" s="60" t="s">
        <v>16</v>
      </c>
      <c r="E61" s="72">
        <f>1600+1000+4000+3200+1000+2500+5000</f>
        <v>18300</v>
      </c>
      <c r="F61" s="72"/>
      <c r="G61" s="69" t="s">
        <v>141</v>
      </c>
    </row>
    <row r="62" spans="1:7" s="17" customFormat="1" ht="21">
      <c r="A62" s="8"/>
      <c r="B62" s="11"/>
      <c r="C62" s="11"/>
      <c r="D62" s="60"/>
      <c r="E62" s="72"/>
      <c r="F62" s="72"/>
      <c r="G62" s="73" t="s">
        <v>142</v>
      </c>
    </row>
    <row r="63" spans="1:7" s="17" customFormat="1" ht="21">
      <c r="A63" s="8"/>
      <c r="B63" s="11"/>
      <c r="C63" s="11"/>
      <c r="D63" s="60"/>
      <c r="E63" s="72"/>
      <c r="F63" s="72"/>
      <c r="G63" s="73" t="s">
        <v>143</v>
      </c>
    </row>
    <row r="64" spans="1:7" s="17" customFormat="1" ht="21">
      <c r="A64" s="8"/>
      <c r="B64" s="11"/>
      <c r="C64" s="11"/>
      <c r="D64" s="83"/>
      <c r="E64" s="83"/>
      <c r="F64" s="83"/>
      <c r="G64" s="60" t="s">
        <v>144</v>
      </c>
    </row>
    <row r="65" spans="1:7" s="17" customFormat="1" ht="21">
      <c r="A65" s="8"/>
      <c r="B65" s="11"/>
      <c r="C65" s="11"/>
      <c r="D65" s="83"/>
      <c r="E65" s="83"/>
      <c r="F65" s="83"/>
      <c r="G65" s="60" t="s">
        <v>145</v>
      </c>
    </row>
    <row r="66" spans="1:7" s="17" customFormat="1" ht="21">
      <c r="A66" s="19"/>
      <c r="B66" s="20"/>
      <c r="C66" s="20"/>
      <c r="D66" s="131"/>
      <c r="E66" s="131"/>
      <c r="F66" s="131"/>
      <c r="G66" s="48" t="s">
        <v>104</v>
      </c>
    </row>
    <row r="67" spans="1:7" s="17" customFormat="1" ht="21">
      <c r="A67" s="119"/>
      <c r="B67" s="7"/>
      <c r="C67" s="7"/>
      <c r="D67" s="137"/>
      <c r="E67" s="137"/>
      <c r="F67" s="137"/>
      <c r="G67" s="66" t="s">
        <v>146</v>
      </c>
    </row>
    <row r="68" spans="1:7" s="17" customFormat="1" ht="21">
      <c r="A68" s="8"/>
      <c r="B68" s="11"/>
      <c r="C68" s="11"/>
      <c r="D68" s="83"/>
      <c r="E68" s="83"/>
      <c r="F68" s="83"/>
      <c r="G68" s="60" t="s">
        <v>147</v>
      </c>
    </row>
    <row r="69" spans="1:7" s="17" customFormat="1" ht="21">
      <c r="A69" s="19"/>
      <c r="B69" s="20"/>
      <c r="C69" s="20"/>
      <c r="D69" s="48" t="s">
        <v>17</v>
      </c>
      <c r="E69" s="96">
        <v>9300</v>
      </c>
      <c r="F69" s="96"/>
      <c r="G69" s="48" t="s">
        <v>148</v>
      </c>
    </row>
    <row r="70" spans="1:7" s="17" customFormat="1" ht="21">
      <c r="A70" s="66" t="s">
        <v>159</v>
      </c>
      <c r="B70" s="68">
        <v>41244</v>
      </c>
      <c r="C70" s="68">
        <v>41364</v>
      </c>
      <c r="D70" s="31"/>
      <c r="E70" s="32">
        <f>E71</f>
        <v>30000</v>
      </c>
      <c r="F70" s="111"/>
      <c r="G70" s="66"/>
    </row>
    <row r="71" spans="1:7" s="17" customFormat="1" ht="21">
      <c r="A71" s="60" t="s">
        <v>158</v>
      </c>
      <c r="B71" s="11"/>
      <c r="C71" s="11"/>
      <c r="D71" s="10" t="s">
        <v>15</v>
      </c>
      <c r="E71" s="27">
        <f>E72+E73+E78</f>
        <v>30000</v>
      </c>
      <c r="F71" s="70"/>
      <c r="G71" s="60"/>
    </row>
    <row r="72" spans="1:7" s="17" customFormat="1" ht="21">
      <c r="A72" s="8" t="s">
        <v>26</v>
      </c>
      <c r="B72" s="11"/>
      <c r="C72" s="11"/>
      <c r="D72" s="67" t="s">
        <v>25</v>
      </c>
      <c r="E72" s="128">
        <f>1200</f>
        <v>1200</v>
      </c>
      <c r="F72" s="37"/>
      <c r="G72" s="60" t="s">
        <v>160</v>
      </c>
    </row>
    <row r="73" spans="1:7" s="17" customFormat="1" ht="21">
      <c r="A73" s="8"/>
      <c r="B73" s="11"/>
      <c r="C73" s="11"/>
      <c r="D73" s="74" t="s">
        <v>16</v>
      </c>
      <c r="E73" s="129">
        <f>13000+10400+2000</f>
        <v>25400</v>
      </c>
      <c r="F73" s="46"/>
      <c r="G73" s="67" t="s">
        <v>161</v>
      </c>
    </row>
    <row r="74" spans="1:7" s="17" customFormat="1" ht="21">
      <c r="A74" s="8"/>
      <c r="B74" s="11"/>
      <c r="C74" s="11"/>
      <c r="D74" s="74"/>
      <c r="E74" s="112"/>
      <c r="F74" s="84"/>
      <c r="G74" s="67" t="s">
        <v>162</v>
      </c>
    </row>
    <row r="75" spans="1:7" s="17" customFormat="1" ht="21">
      <c r="A75" s="8"/>
      <c r="B75" s="11"/>
      <c r="C75" s="11"/>
      <c r="D75" s="74"/>
      <c r="E75" s="109"/>
      <c r="F75" s="80"/>
      <c r="G75" s="67" t="s">
        <v>163</v>
      </c>
    </row>
    <row r="76" spans="1:7" s="17" customFormat="1" ht="21">
      <c r="A76" s="8"/>
      <c r="B76" s="11"/>
      <c r="C76" s="11"/>
      <c r="D76" s="60"/>
      <c r="E76" s="108"/>
      <c r="F76" s="72"/>
      <c r="G76" s="67" t="s">
        <v>164</v>
      </c>
    </row>
    <row r="77" spans="1:7" s="17" customFormat="1" ht="21">
      <c r="A77" s="8"/>
      <c r="B77" s="11"/>
      <c r="C77" s="11"/>
      <c r="D77" s="74"/>
      <c r="E77" s="108"/>
      <c r="F77" s="72"/>
      <c r="G77" s="67" t="s">
        <v>130</v>
      </c>
    </row>
    <row r="78" spans="1:7" s="17" customFormat="1" ht="21">
      <c r="A78" s="19"/>
      <c r="B78" s="20"/>
      <c r="C78" s="20"/>
      <c r="D78" s="94" t="s">
        <v>17</v>
      </c>
      <c r="E78" s="130">
        <f>3400</f>
        <v>3400</v>
      </c>
      <c r="F78" s="77"/>
      <c r="G78" s="78" t="s">
        <v>171</v>
      </c>
    </row>
    <row r="79" spans="1:7" s="17" customFormat="1" ht="21">
      <c r="A79" s="5" t="s">
        <v>14</v>
      </c>
      <c r="B79" s="41"/>
      <c r="C79" s="41"/>
      <c r="D79" s="59"/>
      <c r="E79" s="42">
        <f>E13+E18+E25+E40+E48+E57+E70</f>
        <v>210000</v>
      </c>
      <c r="F79" s="42"/>
      <c r="G79" s="41"/>
    </row>
    <row r="80" spans="1:7" s="17" customFormat="1" ht="21">
      <c r="A80" s="2"/>
      <c r="B80" s="2"/>
      <c r="C80" s="2"/>
      <c r="D80" s="2"/>
      <c r="E80" s="2"/>
      <c r="F80" s="2"/>
      <c r="G80" s="2"/>
    </row>
    <row r="81" spans="1:7" s="17" customFormat="1" ht="21">
      <c r="A81" s="2"/>
      <c r="B81" s="2"/>
      <c r="C81" s="2"/>
      <c r="D81" s="2"/>
      <c r="E81" s="2"/>
      <c r="F81" s="2"/>
      <c r="G81" s="2"/>
    </row>
    <row r="82" spans="1:7" s="17" customFormat="1" ht="21">
      <c r="A82" s="2"/>
      <c r="B82" s="2"/>
      <c r="C82" s="2"/>
      <c r="D82" s="2"/>
      <c r="E82" s="2"/>
      <c r="F82" s="2"/>
      <c r="G82" s="2"/>
    </row>
    <row r="83" spans="1:7" s="17" customFormat="1" ht="21">
      <c r="A83" s="2"/>
      <c r="B83" s="2"/>
      <c r="C83" s="2"/>
      <c r="D83" s="2"/>
      <c r="E83" s="2"/>
      <c r="F83" s="2"/>
      <c r="G83" s="2"/>
    </row>
    <row r="84" spans="1:7" s="17" customFormat="1" ht="21">
      <c r="A84" s="2"/>
      <c r="B84" s="2"/>
      <c r="C84" s="2"/>
      <c r="D84" s="2"/>
      <c r="E84" s="2"/>
      <c r="F84" s="2"/>
      <c r="G84" s="2"/>
    </row>
    <row r="85" spans="1:7" s="17" customFormat="1" ht="21">
      <c r="A85" s="2"/>
      <c r="B85" s="2"/>
      <c r="C85" s="2"/>
      <c r="D85" s="2"/>
      <c r="E85" s="2"/>
      <c r="F85" s="2"/>
      <c r="G85" s="2"/>
    </row>
    <row r="86" spans="1:7" s="17" customFormat="1" ht="21">
      <c r="A86" s="2"/>
      <c r="B86" s="2"/>
      <c r="C86" s="2"/>
      <c r="D86" s="2"/>
      <c r="E86" s="2"/>
      <c r="F86" s="2"/>
      <c r="G86" s="2"/>
    </row>
  </sheetData>
  <sheetProtection/>
  <mergeCells count="7">
    <mergeCell ref="G11:G12"/>
    <mergeCell ref="B8:E8"/>
    <mergeCell ref="A10:C10"/>
    <mergeCell ref="A11:A12"/>
    <mergeCell ref="B11:C11"/>
    <mergeCell ref="D11:D12"/>
    <mergeCell ref="E11:F11"/>
  </mergeCells>
  <printOptions/>
  <pageMargins left="0.7874015748031497" right="0.16" top="0.984251968503937" bottom="0.5118110236220472" header="0.5118110236220472" footer="0.5118110236220472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130" zoomScaleSheetLayoutView="130" zoomScalePageLayoutView="0" workbookViewId="0" topLeftCell="A16">
      <selection activeCell="A24" sqref="A24"/>
    </sheetView>
  </sheetViews>
  <sheetFormatPr defaultColWidth="9.140625" defaultRowHeight="12.75"/>
  <cols>
    <col min="1" max="1" width="29.28125" style="2" customWidth="1"/>
    <col min="2" max="3" width="8.7109375" style="2" customWidth="1"/>
    <col min="4" max="4" width="10.140625" style="2" customWidth="1"/>
    <col min="5" max="6" width="11.7109375" style="2" customWidth="1"/>
    <col min="7" max="7" width="50.140625" style="2" customWidth="1"/>
    <col min="8" max="16384" width="9.140625" style="2" customWidth="1"/>
  </cols>
  <sheetData>
    <row r="1" spans="1:7" s="3" customFormat="1" ht="21">
      <c r="A1" s="105" t="s">
        <v>0</v>
      </c>
      <c r="B1" s="99" t="s">
        <v>1</v>
      </c>
      <c r="C1" s="99"/>
      <c r="D1" s="99"/>
      <c r="E1" s="99"/>
      <c r="F1" s="99"/>
      <c r="G1" s="17"/>
    </row>
    <row r="2" spans="1:7" s="3" customFormat="1" ht="21">
      <c r="A2" s="105" t="s">
        <v>2</v>
      </c>
      <c r="B2" s="99" t="s">
        <v>22</v>
      </c>
      <c r="C2" s="99"/>
      <c r="D2" s="99"/>
      <c r="E2" s="99"/>
      <c r="F2" s="99"/>
      <c r="G2" s="17"/>
    </row>
    <row r="3" spans="1:7" s="3" customFormat="1" ht="21">
      <c r="A3" s="105" t="s">
        <v>3</v>
      </c>
      <c r="B3" s="106" t="s">
        <v>21</v>
      </c>
      <c r="C3" s="99"/>
      <c r="D3" s="99"/>
      <c r="E3" s="99"/>
      <c r="F3" s="99"/>
      <c r="G3" s="17"/>
    </row>
    <row r="4" spans="1:7" s="3" customFormat="1" ht="21">
      <c r="A4" s="105" t="s">
        <v>4</v>
      </c>
      <c r="B4" s="107">
        <f>E59+F59</f>
        <v>150000</v>
      </c>
      <c r="C4" s="99" t="s">
        <v>5</v>
      </c>
      <c r="D4" s="99"/>
      <c r="E4" s="99"/>
      <c r="F4" s="99"/>
      <c r="G4" s="17"/>
    </row>
    <row r="5" spans="1:7" s="3" customFormat="1" ht="21">
      <c r="A5" s="105" t="s">
        <v>6</v>
      </c>
      <c r="B5" s="98" t="s">
        <v>23</v>
      </c>
      <c r="C5" s="99"/>
      <c r="D5" s="99"/>
      <c r="E5" s="99"/>
      <c r="F5" s="99"/>
      <c r="G5" s="17"/>
    </row>
    <row r="6" spans="1:7" s="3" customFormat="1" ht="21">
      <c r="A6" s="100" t="s">
        <v>149</v>
      </c>
      <c r="B6" s="101" t="s">
        <v>150</v>
      </c>
      <c r="C6" s="102"/>
      <c r="D6" s="102"/>
      <c r="E6" s="102"/>
      <c r="F6" s="103"/>
      <c r="G6" s="104"/>
    </row>
    <row r="7" spans="1:7" s="3" customFormat="1" ht="21">
      <c r="A7" s="100"/>
      <c r="B7" s="101" t="s">
        <v>165</v>
      </c>
      <c r="C7" s="102"/>
      <c r="D7" s="102"/>
      <c r="E7" s="102"/>
      <c r="F7" s="103"/>
      <c r="G7" s="104"/>
    </row>
    <row r="8" spans="1:7" ht="10.5" customHeight="1">
      <c r="A8" s="105"/>
      <c r="B8" s="141"/>
      <c r="C8" s="141"/>
      <c r="D8" s="141"/>
      <c r="E8" s="141"/>
      <c r="F8" s="4"/>
      <c r="G8" s="17"/>
    </row>
    <row r="9" spans="1:7" ht="11.25" customHeight="1">
      <c r="A9" s="105"/>
      <c r="B9" s="4"/>
      <c r="C9" s="4"/>
      <c r="D9" s="4"/>
      <c r="E9" s="4"/>
      <c r="F9" s="4"/>
      <c r="G9" s="17"/>
    </row>
    <row r="10" spans="1:7" ht="21">
      <c r="A10" s="142" t="s">
        <v>7</v>
      </c>
      <c r="B10" s="142"/>
      <c r="C10" s="142"/>
      <c r="D10" s="4"/>
      <c r="E10" s="4"/>
      <c r="F10" s="4"/>
      <c r="G10" s="4"/>
    </row>
    <row r="11" spans="1:7" s="1" customFormat="1" ht="21">
      <c r="A11" s="139" t="s">
        <v>8</v>
      </c>
      <c r="B11" s="143" t="s">
        <v>9</v>
      </c>
      <c r="C11" s="143"/>
      <c r="D11" s="139" t="s">
        <v>10</v>
      </c>
      <c r="E11" s="144" t="s">
        <v>31</v>
      </c>
      <c r="F11" s="145"/>
      <c r="G11" s="139" t="s">
        <v>11</v>
      </c>
    </row>
    <row r="12" spans="1:7" s="1" customFormat="1" ht="21">
      <c r="A12" s="146"/>
      <c r="B12" s="5" t="s">
        <v>12</v>
      </c>
      <c r="C12" s="5" t="s">
        <v>13</v>
      </c>
      <c r="D12" s="146"/>
      <c r="E12" s="58" t="s">
        <v>32</v>
      </c>
      <c r="F12" s="58" t="s">
        <v>33</v>
      </c>
      <c r="G12" s="146"/>
    </row>
    <row r="13" spans="1:7" s="17" customFormat="1" ht="21">
      <c r="A13" s="6" t="s">
        <v>58</v>
      </c>
      <c r="B13" s="54" t="s">
        <v>53</v>
      </c>
      <c r="C13" s="54" t="s">
        <v>54</v>
      </c>
      <c r="D13" s="31"/>
      <c r="E13" s="32">
        <f>E14</f>
        <v>15000</v>
      </c>
      <c r="F13" s="32"/>
      <c r="G13" s="33"/>
    </row>
    <row r="14" spans="1:7" s="17" customFormat="1" ht="21">
      <c r="A14" s="18" t="s">
        <v>24</v>
      </c>
      <c r="B14" s="30"/>
      <c r="C14" s="30"/>
      <c r="D14" s="10" t="s">
        <v>15</v>
      </c>
      <c r="E14" s="27">
        <f>E15+E18</f>
        <v>15000</v>
      </c>
      <c r="F14" s="27"/>
      <c r="G14" s="26"/>
    </row>
    <row r="15" spans="1:7" s="17" customFormat="1" ht="21">
      <c r="A15" s="8" t="s">
        <v>30</v>
      </c>
      <c r="B15" s="11"/>
      <c r="C15" s="11"/>
      <c r="D15" s="13" t="s">
        <v>16</v>
      </c>
      <c r="E15" s="28">
        <v>13000</v>
      </c>
      <c r="F15" s="28"/>
      <c r="G15" s="14" t="s">
        <v>18</v>
      </c>
    </row>
    <row r="16" spans="1:7" s="17" customFormat="1" ht="21">
      <c r="A16" s="8"/>
      <c r="B16" s="11"/>
      <c r="C16" s="11"/>
      <c r="D16" s="13"/>
      <c r="E16" s="28"/>
      <c r="F16" s="28"/>
      <c r="G16" s="50" t="s">
        <v>56</v>
      </c>
    </row>
    <row r="17" spans="1:7" s="17" customFormat="1" ht="21">
      <c r="A17" s="52"/>
      <c r="B17" s="34"/>
      <c r="C17" s="34"/>
      <c r="D17" s="11"/>
      <c r="E17" s="29"/>
      <c r="F17" s="29"/>
      <c r="G17" s="51" t="s">
        <v>55</v>
      </c>
    </row>
    <row r="18" spans="1:7" s="17" customFormat="1" ht="21">
      <c r="A18" s="19"/>
      <c r="B18" s="43"/>
      <c r="C18" s="43"/>
      <c r="D18" s="39" t="s">
        <v>17</v>
      </c>
      <c r="E18" s="40">
        <v>2000</v>
      </c>
      <c r="F18" s="40"/>
      <c r="G18" s="53" t="s">
        <v>57</v>
      </c>
    </row>
    <row r="19" spans="1:7" s="17" customFormat="1" ht="21">
      <c r="A19" s="6" t="s">
        <v>52</v>
      </c>
      <c r="B19" s="54" t="s">
        <v>173</v>
      </c>
      <c r="C19" s="54" t="s">
        <v>172</v>
      </c>
      <c r="D19" s="31"/>
      <c r="E19" s="32">
        <f>E20</f>
        <v>10000</v>
      </c>
      <c r="F19" s="32"/>
      <c r="G19" s="33"/>
    </row>
    <row r="20" spans="1:7" s="17" customFormat="1" ht="21">
      <c r="A20" s="18" t="s">
        <v>24</v>
      </c>
      <c r="B20" s="30"/>
      <c r="C20" s="30"/>
      <c r="D20" s="10" t="s">
        <v>15</v>
      </c>
      <c r="E20" s="27">
        <f>E21</f>
        <v>10000</v>
      </c>
      <c r="F20" s="27"/>
      <c r="G20" s="26"/>
    </row>
    <row r="21" spans="1:7" s="17" customFormat="1" ht="21">
      <c r="A21" s="19" t="s">
        <v>30</v>
      </c>
      <c r="B21" s="20"/>
      <c r="C21" s="20"/>
      <c r="D21" s="39" t="s">
        <v>16</v>
      </c>
      <c r="E21" s="40">
        <v>10000</v>
      </c>
      <c r="F21" s="40"/>
      <c r="G21" s="53" t="s">
        <v>29</v>
      </c>
    </row>
    <row r="22" spans="1:7" s="17" customFormat="1" ht="21">
      <c r="A22" s="6" t="s">
        <v>59</v>
      </c>
      <c r="B22" s="54" t="s">
        <v>60</v>
      </c>
      <c r="C22" s="54" t="s">
        <v>61</v>
      </c>
      <c r="D22" s="31"/>
      <c r="E22" s="32"/>
      <c r="F22" s="32">
        <f>F23</f>
        <v>10000</v>
      </c>
      <c r="G22" s="33"/>
    </row>
    <row r="23" spans="1:7" s="17" customFormat="1" ht="21">
      <c r="A23" s="18"/>
      <c r="B23" s="34"/>
      <c r="C23" s="34"/>
      <c r="D23" s="10" t="s">
        <v>15</v>
      </c>
      <c r="E23" s="27"/>
      <c r="F23" s="27">
        <f>F24</f>
        <v>10000</v>
      </c>
      <c r="G23" s="26"/>
    </row>
    <row r="24" spans="1:7" s="17" customFormat="1" ht="21">
      <c r="A24" s="38"/>
      <c r="B24" s="147"/>
      <c r="C24" s="147"/>
      <c r="D24" s="55" t="s">
        <v>16</v>
      </c>
      <c r="E24" s="45"/>
      <c r="F24" s="45">
        <v>10000</v>
      </c>
      <c r="G24" s="53" t="s">
        <v>62</v>
      </c>
    </row>
    <row r="25" spans="1:7" s="17" customFormat="1" ht="21">
      <c r="A25" s="6" t="s">
        <v>63</v>
      </c>
      <c r="B25" s="54" t="s">
        <v>60</v>
      </c>
      <c r="C25" s="54" t="s">
        <v>61</v>
      </c>
      <c r="D25" s="31"/>
      <c r="E25" s="32"/>
      <c r="F25" s="32">
        <f>F26</f>
        <v>15000</v>
      </c>
      <c r="G25" s="33"/>
    </row>
    <row r="26" spans="1:7" s="17" customFormat="1" ht="21">
      <c r="A26" s="18" t="s">
        <v>24</v>
      </c>
      <c r="B26" s="30"/>
      <c r="C26" s="30"/>
      <c r="D26" s="10" t="s">
        <v>15</v>
      </c>
      <c r="E26" s="27"/>
      <c r="F26" s="27">
        <f>F27+F31</f>
        <v>15000</v>
      </c>
      <c r="G26" s="26"/>
    </row>
    <row r="27" spans="1:7" s="17" customFormat="1" ht="21">
      <c r="A27" s="8"/>
      <c r="B27" s="11"/>
      <c r="C27" s="11"/>
      <c r="D27" s="13" t="s">
        <v>16</v>
      </c>
      <c r="E27" s="28"/>
      <c r="F27" s="28">
        <f>2000+6000+5000</f>
        <v>13000</v>
      </c>
      <c r="G27" s="50" t="s">
        <v>64</v>
      </c>
    </row>
    <row r="28" spans="1:7" s="17" customFormat="1" ht="21">
      <c r="A28" s="8"/>
      <c r="B28" s="11"/>
      <c r="C28" s="11"/>
      <c r="D28" s="13"/>
      <c r="E28" s="28"/>
      <c r="F28" s="28"/>
      <c r="G28" s="50" t="s">
        <v>68</v>
      </c>
    </row>
    <row r="29" spans="1:7" s="17" customFormat="1" ht="21">
      <c r="A29" s="52"/>
      <c r="B29" s="34"/>
      <c r="C29" s="34"/>
      <c r="D29" s="11"/>
      <c r="E29" s="29"/>
      <c r="F29" s="29"/>
      <c r="G29" s="51" t="s">
        <v>67</v>
      </c>
    </row>
    <row r="30" spans="1:7" s="17" customFormat="1" ht="21">
      <c r="A30" s="52"/>
      <c r="B30" s="34"/>
      <c r="C30" s="34"/>
      <c r="D30" s="11"/>
      <c r="E30" s="29"/>
      <c r="F30" s="29"/>
      <c r="G30" s="61" t="s">
        <v>65</v>
      </c>
    </row>
    <row r="31" spans="1:7" s="17" customFormat="1" ht="21">
      <c r="A31" s="19"/>
      <c r="B31" s="43"/>
      <c r="C31" s="43"/>
      <c r="D31" s="39" t="s">
        <v>17</v>
      </c>
      <c r="E31" s="40"/>
      <c r="F31" s="40">
        <v>2000</v>
      </c>
      <c r="G31" s="53" t="s">
        <v>66</v>
      </c>
    </row>
    <row r="32" spans="1:7" s="17" customFormat="1" ht="21">
      <c r="A32" s="6" t="s">
        <v>71</v>
      </c>
      <c r="B32" s="54" t="s">
        <v>69</v>
      </c>
      <c r="C32" s="54" t="s">
        <v>70</v>
      </c>
      <c r="D32" s="31"/>
      <c r="E32" s="32">
        <f>E33</f>
        <v>20000</v>
      </c>
      <c r="F32" s="32"/>
      <c r="G32" s="33"/>
    </row>
    <row r="33" spans="1:7" s="17" customFormat="1" ht="21">
      <c r="A33" s="18" t="s">
        <v>167</v>
      </c>
      <c r="B33" s="30"/>
      <c r="C33" s="30"/>
      <c r="D33" s="10" t="s">
        <v>15</v>
      </c>
      <c r="E33" s="27">
        <f>E34+E36</f>
        <v>20000</v>
      </c>
      <c r="F33" s="27"/>
      <c r="G33" s="26"/>
    </row>
    <row r="34" spans="1:7" s="17" customFormat="1" ht="21">
      <c r="A34" s="8"/>
      <c r="B34" s="11"/>
      <c r="C34" s="11"/>
      <c r="D34" s="13" t="s">
        <v>16</v>
      </c>
      <c r="E34" s="28">
        <f>13000+2000</f>
        <v>15000</v>
      </c>
      <c r="F34" s="28"/>
      <c r="G34" s="50" t="s">
        <v>166</v>
      </c>
    </row>
    <row r="35" spans="1:7" s="17" customFormat="1" ht="21">
      <c r="A35" s="8"/>
      <c r="B35" s="11"/>
      <c r="C35" s="11"/>
      <c r="D35" s="13"/>
      <c r="E35" s="28"/>
      <c r="F35" s="28"/>
      <c r="G35" s="50" t="s">
        <v>72</v>
      </c>
    </row>
    <row r="36" spans="1:7" s="17" customFormat="1" ht="21">
      <c r="A36" s="19"/>
      <c r="B36" s="43"/>
      <c r="C36" s="43"/>
      <c r="D36" s="39" t="s">
        <v>17</v>
      </c>
      <c r="E36" s="40">
        <v>5000</v>
      </c>
      <c r="F36" s="40"/>
      <c r="G36" s="53" t="s">
        <v>73</v>
      </c>
    </row>
    <row r="37" spans="1:7" s="17" customFormat="1" ht="21">
      <c r="A37" s="6" t="s">
        <v>168</v>
      </c>
      <c r="B37" s="54" t="s">
        <v>69</v>
      </c>
      <c r="C37" s="54" t="s">
        <v>76</v>
      </c>
      <c r="D37" s="31"/>
      <c r="E37" s="32">
        <f>E38</f>
        <v>30000</v>
      </c>
      <c r="F37" s="32"/>
      <c r="G37" s="33"/>
    </row>
    <row r="38" spans="1:7" s="17" customFormat="1" ht="21">
      <c r="A38" s="18"/>
      <c r="B38" s="30"/>
      <c r="C38" s="30"/>
      <c r="D38" s="10" t="s">
        <v>15</v>
      </c>
      <c r="E38" s="27">
        <f>E39+E42</f>
        <v>30000</v>
      </c>
      <c r="F38" s="27"/>
      <c r="G38" s="26"/>
    </row>
    <row r="39" spans="1:7" s="17" customFormat="1" ht="21">
      <c r="A39" s="8"/>
      <c r="B39" s="11"/>
      <c r="C39" s="11"/>
      <c r="D39" s="13" t="s">
        <v>16</v>
      </c>
      <c r="E39" s="28">
        <f>14000+10000</f>
        <v>24000</v>
      </c>
      <c r="F39" s="28"/>
      <c r="G39" s="50" t="s">
        <v>174</v>
      </c>
    </row>
    <row r="40" spans="1:7" s="17" customFormat="1" ht="21">
      <c r="A40" s="8"/>
      <c r="B40" s="11"/>
      <c r="C40" s="11"/>
      <c r="D40" s="13"/>
      <c r="E40" s="28"/>
      <c r="F40" s="28"/>
      <c r="G40" s="50" t="s">
        <v>175</v>
      </c>
    </row>
    <row r="41" spans="1:7" s="17" customFormat="1" ht="21">
      <c r="A41" s="52"/>
      <c r="B41" s="34"/>
      <c r="C41" s="34"/>
      <c r="D41" s="11"/>
      <c r="E41" s="29"/>
      <c r="F41" s="29"/>
      <c r="G41" s="51" t="s">
        <v>177</v>
      </c>
    </row>
    <row r="42" spans="1:7" s="17" customFormat="1" ht="21">
      <c r="A42" s="19"/>
      <c r="B42" s="43"/>
      <c r="C42" s="43"/>
      <c r="D42" s="39" t="s">
        <v>17</v>
      </c>
      <c r="E42" s="40">
        <v>6000</v>
      </c>
      <c r="F42" s="40"/>
      <c r="G42" s="53" t="s">
        <v>176</v>
      </c>
    </row>
    <row r="43" spans="1:7" s="17" customFormat="1" ht="21">
      <c r="A43" s="6" t="s">
        <v>74</v>
      </c>
      <c r="B43" s="54" t="s">
        <v>69</v>
      </c>
      <c r="C43" s="54" t="s">
        <v>70</v>
      </c>
      <c r="D43" s="31"/>
      <c r="E43" s="32">
        <f>E44</f>
        <v>20000</v>
      </c>
      <c r="F43" s="32"/>
      <c r="G43" s="33"/>
    </row>
    <row r="44" spans="1:7" s="17" customFormat="1" ht="21">
      <c r="A44" s="18" t="s">
        <v>75</v>
      </c>
      <c r="B44" s="30"/>
      <c r="C44" s="30"/>
      <c r="D44" s="10" t="s">
        <v>15</v>
      </c>
      <c r="E44" s="27">
        <f>E45</f>
        <v>20000</v>
      </c>
      <c r="F44" s="27"/>
      <c r="G44" s="26"/>
    </row>
    <row r="45" spans="1:7" s="17" customFormat="1" ht="21">
      <c r="A45" s="19"/>
      <c r="B45" s="20"/>
      <c r="C45" s="20"/>
      <c r="D45" s="39" t="s">
        <v>16</v>
      </c>
      <c r="E45" s="40">
        <f>14000+6000</f>
        <v>20000</v>
      </c>
      <c r="F45" s="40"/>
      <c r="G45" s="53" t="s">
        <v>77</v>
      </c>
    </row>
    <row r="46" spans="1:7" s="17" customFormat="1" ht="21">
      <c r="A46" s="64"/>
      <c r="B46" s="63"/>
      <c r="C46" s="63"/>
      <c r="D46" s="113"/>
      <c r="E46" s="114"/>
      <c r="F46" s="114"/>
      <c r="G46" s="115" t="s">
        <v>78</v>
      </c>
    </row>
    <row r="47" spans="1:7" s="17" customFormat="1" ht="21">
      <c r="A47" s="8"/>
      <c r="B47" s="11"/>
      <c r="C47" s="11"/>
      <c r="D47" s="13"/>
      <c r="E47" s="28"/>
      <c r="F47" s="28"/>
      <c r="G47" s="50" t="s">
        <v>79</v>
      </c>
    </row>
    <row r="48" spans="1:7" s="17" customFormat="1" ht="21">
      <c r="A48" s="6" t="s">
        <v>80</v>
      </c>
      <c r="B48" s="54" t="s">
        <v>69</v>
      </c>
      <c r="C48" s="54" t="s">
        <v>70</v>
      </c>
      <c r="D48" s="31"/>
      <c r="E48" s="32">
        <f>E49</f>
        <v>20000</v>
      </c>
      <c r="F48" s="32"/>
      <c r="G48" s="33"/>
    </row>
    <row r="49" spans="1:7" s="17" customFormat="1" ht="21">
      <c r="A49" s="18" t="s">
        <v>81</v>
      </c>
      <c r="B49" s="30"/>
      <c r="C49" s="30"/>
      <c r="D49" s="10" t="s">
        <v>15</v>
      </c>
      <c r="E49" s="27">
        <f>E50+E55</f>
        <v>20000</v>
      </c>
      <c r="F49" s="27"/>
      <c r="G49" s="26"/>
    </row>
    <row r="50" spans="1:7" s="17" customFormat="1" ht="21">
      <c r="A50" s="8"/>
      <c r="B50" s="11"/>
      <c r="C50" s="11"/>
      <c r="D50" s="13" t="s">
        <v>16</v>
      </c>
      <c r="E50" s="28">
        <f>12000+5000+2000</f>
        <v>19000</v>
      </c>
      <c r="F50" s="28"/>
      <c r="G50" s="50" t="s">
        <v>82</v>
      </c>
    </row>
    <row r="51" spans="1:7" s="17" customFormat="1" ht="21">
      <c r="A51" s="8"/>
      <c r="B51" s="11"/>
      <c r="C51" s="11"/>
      <c r="D51" s="13"/>
      <c r="E51" s="28"/>
      <c r="F51" s="28"/>
      <c r="G51" s="50" t="s">
        <v>83</v>
      </c>
    </row>
    <row r="52" spans="1:7" s="17" customFormat="1" ht="21">
      <c r="A52" s="8"/>
      <c r="B52" s="11"/>
      <c r="C52" s="11"/>
      <c r="D52" s="13"/>
      <c r="E52" s="28"/>
      <c r="F52" s="28"/>
      <c r="G52" s="50" t="s">
        <v>84</v>
      </c>
    </row>
    <row r="53" spans="1:7" s="17" customFormat="1" ht="21">
      <c r="A53" s="52"/>
      <c r="B53" s="34"/>
      <c r="C53" s="34"/>
      <c r="D53" s="11"/>
      <c r="E53" s="29"/>
      <c r="F53" s="29"/>
      <c r="G53" s="51" t="s">
        <v>85</v>
      </c>
    </row>
    <row r="54" spans="1:7" s="17" customFormat="1" ht="21">
      <c r="A54" s="52"/>
      <c r="B54" s="34"/>
      <c r="C54" s="34"/>
      <c r="D54" s="11"/>
      <c r="E54" s="29"/>
      <c r="F54" s="29"/>
      <c r="G54" s="61" t="s">
        <v>72</v>
      </c>
    </row>
    <row r="55" spans="1:7" s="17" customFormat="1" ht="21">
      <c r="A55" s="19"/>
      <c r="B55" s="43"/>
      <c r="C55" s="43"/>
      <c r="D55" s="39" t="s">
        <v>17</v>
      </c>
      <c r="E55" s="40">
        <v>1000</v>
      </c>
      <c r="F55" s="40"/>
      <c r="G55" s="53" t="s">
        <v>86</v>
      </c>
    </row>
    <row r="56" spans="1:7" ht="21">
      <c r="A56" s="6" t="s">
        <v>178</v>
      </c>
      <c r="B56" s="49" t="s">
        <v>28</v>
      </c>
      <c r="C56" s="49" t="s">
        <v>70</v>
      </c>
      <c r="D56" s="31"/>
      <c r="E56" s="32">
        <f>E57</f>
        <v>10000</v>
      </c>
      <c r="F56" s="32"/>
      <c r="G56" s="33"/>
    </row>
    <row r="57" spans="1:7" ht="21">
      <c r="A57" s="8" t="s">
        <v>87</v>
      </c>
      <c r="B57" s="9"/>
      <c r="C57" s="9"/>
      <c r="D57" s="10" t="s">
        <v>15</v>
      </c>
      <c r="E57" s="27">
        <f>E58</f>
        <v>10000</v>
      </c>
      <c r="F57" s="27"/>
      <c r="G57" s="26"/>
    </row>
    <row r="58" spans="1:7" ht="21">
      <c r="A58" s="19"/>
      <c r="B58" s="138"/>
      <c r="C58" s="138"/>
      <c r="D58" s="39" t="s">
        <v>16</v>
      </c>
      <c r="E58" s="45">
        <v>10000</v>
      </c>
      <c r="F58" s="45"/>
      <c r="G58" s="53" t="s">
        <v>88</v>
      </c>
    </row>
    <row r="59" spans="1:7" s="17" customFormat="1" ht="21">
      <c r="A59" s="5" t="s">
        <v>14</v>
      </c>
      <c r="B59" s="41"/>
      <c r="C59" s="41"/>
      <c r="D59" s="44"/>
      <c r="E59" s="44">
        <f>E13+E19+E32+E37+E43+E48+E56</f>
        <v>125000</v>
      </c>
      <c r="F59" s="44">
        <f>F22+F25</f>
        <v>25000</v>
      </c>
      <c r="G59" s="41"/>
    </row>
    <row r="60" spans="1:7" s="17" customFormat="1" ht="21">
      <c r="A60" s="2"/>
      <c r="B60" s="2"/>
      <c r="C60" s="2"/>
      <c r="D60" s="2"/>
      <c r="E60" s="2"/>
      <c r="F60" s="2"/>
      <c r="G60" s="2"/>
    </row>
    <row r="61" spans="1:7" s="17" customFormat="1" ht="21">
      <c r="A61" s="2"/>
      <c r="B61" s="2"/>
      <c r="C61" s="2"/>
      <c r="D61" s="2"/>
      <c r="E61" s="2"/>
      <c r="F61" s="2"/>
      <c r="G61" s="2"/>
    </row>
    <row r="62" spans="1:7" s="17" customFormat="1" ht="21">
      <c r="A62" s="2"/>
      <c r="B62" s="2"/>
      <c r="C62" s="2"/>
      <c r="D62" s="2"/>
      <c r="E62" s="2"/>
      <c r="F62" s="2"/>
      <c r="G62" s="2"/>
    </row>
    <row r="63" spans="1:7" s="17" customFormat="1" ht="21">
      <c r="A63" s="2"/>
      <c r="B63" s="2"/>
      <c r="C63" s="2"/>
      <c r="D63" s="2"/>
      <c r="E63" s="2"/>
      <c r="F63" s="2"/>
      <c r="G63" s="2"/>
    </row>
    <row r="64" spans="1:7" s="17" customFormat="1" ht="21">
      <c r="A64" s="2"/>
      <c r="B64" s="2"/>
      <c r="C64" s="2"/>
      <c r="D64" s="2"/>
      <c r="E64" s="2"/>
      <c r="F64" s="2"/>
      <c r="G64" s="2"/>
    </row>
    <row r="65" spans="1:7" s="17" customFormat="1" ht="21">
      <c r="A65" s="2"/>
      <c r="B65" s="2"/>
      <c r="C65" s="2"/>
      <c r="D65" s="2"/>
      <c r="E65" s="2"/>
      <c r="F65" s="2"/>
      <c r="G65" s="2"/>
    </row>
    <row r="66" spans="1:7" s="17" customFormat="1" ht="21">
      <c r="A66" s="2"/>
      <c r="B66" s="2"/>
      <c r="C66" s="2"/>
      <c r="D66" s="2"/>
      <c r="E66" s="2"/>
      <c r="F66" s="2"/>
      <c r="G66" s="2"/>
    </row>
  </sheetData>
  <sheetProtection/>
  <mergeCells count="7">
    <mergeCell ref="G11:G12"/>
    <mergeCell ref="B8:E8"/>
    <mergeCell ref="A10:C10"/>
    <mergeCell ref="A11:A12"/>
    <mergeCell ref="B11:C11"/>
    <mergeCell ref="D11:D12"/>
    <mergeCell ref="E11:F11"/>
  </mergeCells>
  <printOptions/>
  <pageMargins left="0.7874015748031497" right="0.16" top="0.984251968503937" bottom="0.5118110236220472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WincoolV5</cp:lastModifiedBy>
  <cp:lastPrinted>2012-09-29T07:25:39Z</cp:lastPrinted>
  <dcterms:created xsi:type="dcterms:W3CDTF">2011-10-05T07:58:31Z</dcterms:created>
  <dcterms:modified xsi:type="dcterms:W3CDTF">2012-09-29T07:26:01Z</dcterms:modified>
  <cp:category/>
  <cp:version/>
  <cp:contentType/>
  <cp:contentStatus/>
</cp:coreProperties>
</file>